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Prince\Desktop\"/>
    </mc:Choice>
  </mc:AlternateContent>
  <xr:revisionPtr revIDLastSave="0" documentId="13_ncr:1_{91B57744-0099-4166-9CC3-6E57D6B83411}" xr6:coauthVersionLast="47" xr6:coauthVersionMax="47" xr10:uidLastSave="{00000000-0000-0000-0000-000000000000}"/>
  <bookViews>
    <workbookView xWindow="43080" yWindow="-120" windowWidth="25440" windowHeight="15390" xr2:uid="{9F65D617-A2AC-450D-871C-C68482160705}"/>
  </bookViews>
  <sheets>
    <sheet name="Data table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112" i="3" l="1"/>
  <c r="CA112" i="3" s="1"/>
  <c r="CB112" i="3" s="1"/>
  <c r="BX113" i="3"/>
  <c r="CA113" i="3"/>
  <c r="CB113" i="3" s="1"/>
  <c r="CA114" i="3"/>
  <c r="CA115" i="3"/>
  <c r="CB115" i="3" s="1"/>
  <c r="CA116" i="3"/>
  <c r="CB116" i="3" s="1"/>
  <c r="CA117" i="3"/>
  <c r="CB117" i="3" s="1"/>
  <c r="CA118" i="3"/>
  <c r="CB118" i="3" s="1"/>
  <c r="CA119" i="3"/>
  <c r="CB119" i="3" s="1"/>
  <c r="CA120" i="3"/>
  <c r="CA121" i="3"/>
  <c r="CB121" i="3" s="1"/>
  <c r="CA122" i="3"/>
  <c r="CA123" i="3"/>
  <c r="CB123" i="3" s="1"/>
  <c r="CA124" i="3"/>
  <c r="CB124" i="3" s="1"/>
  <c r="CA125" i="3"/>
  <c r="CB125" i="3" s="1"/>
  <c r="CB114" i="3"/>
  <c r="CB120" i="3"/>
  <c r="CB122" i="3"/>
  <c r="BW127" i="3"/>
  <c r="CA127" i="3" l="1"/>
  <c r="CB127" i="3" s="1"/>
  <c r="CE127" i="3"/>
  <c r="BX127" i="3"/>
  <c r="BZ125" i="3"/>
  <c r="CC125" i="3" s="1"/>
  <c r="CD125" i="3" s="1"/>
  <c r="CF125" i="3" s="1"/>
  <c r="BX125" i="3"/>
  <c r="BZ124" i="3"/>
  <c r="CC124" i="3" s="1"/>
  <c r="CD124" i="3" s="1"/>
  <c r="CF124" i="3" s="1"/>
  <c r="BX124" i="3"/>
  <c r="BZ123" i="3"/>
  <c r="CC123" i="3" s="1"/>
  <c r="CD123" i="3" s="1"/>
  <c r="CF123" i="3" s="1"/>
  <c r="BX123" i="3"/>
  <c r="BZ122" i="3"/>
  <c r="CC122" i="3" s="1"/>
  <c r="CD122" i="3" s="1"/>
  <c r="CF122" i="3" s="1"/>
  <c r="BX122" i="3"/>
  <c r="BZ121" i="3"/>
  <c r="CC121" i="3" s="1"/>
  <c r="CD121" i="3" s="1"/>
  <c r="CF121" i="3" s="1"/>
  <c r="BX121" i="3"/>
  <c r="BZ120" i="3"/>
  <c r="CC120" i="3" s="1"/>
  <c r="CD120" i="3" s="1"/>
  <c r="CF120" i="3" s="1"/>
  <c r="BX120" i="3"/>
  <c r="BZ119" i="3"/>
  <c r="CC119" i="3" s="1"/>
  <c r="CD119" i="3" s="1"/>
  <c r="CF119" i="3" s="1"/>
  <c r="BX119" i="3"/>
  <c r="BZ118" i="3"/>
  <c r="CC118" i="3" s="1"/>
  <c r="CD118" i="3" s="1"/>
  <c r="CF118" i="3" s="1"/>
  <c r="BX118" i="3"/>
  <c r="BZ117" i="3"/>
  <c r="CC117" i="3" s="1"/>
  <c r="CD117" i="3" s="1"/>
  <c r="CF117" i="3" s="1"/>
  <c r="BX117" i="3"/>
  <c r="BZ116" i="3"/>
  <c r="CC116" i="3" s="1"/>
  <c r="CD116" i="3" s="1"/>
  <c r="CF116" i="3" s="1"/>
  <c r="BX116" i="3"/>
  <c r="BZ115" i="3"/>
  <c r="CC115" i="3" s="1"/>
  <c r="CD115" i="3" s="1"/>
  <c r="CF115" i="3" s="1"/>
  <c r="BX115" i="3"/>
  <c r="BZ114" i="3"/>
  <c r="CC114" i="3" s="1"/>
  <c r="CD114" i="3" s="1"/>
  <c r="CF114" i="3" s="1"/>
  <c r="BX114" i="3"/>
  <c r="BZ113" i="3"/>
  <c r="CC113" i="3" s="1"/>
  <c r="CD113" i="3" s="1"/>
  <c r="CF113" i="3" s="1"/>
  <c r="BZ112" i="3"/>
  <c r="CC112" i="3" s="1"/>
  <c r="CD112" i="3" s="1"/>
  <c r="CF112" i="3" s="1"/>
  <c r="J127" i="3"/>
  <c r="C127" i="3"/>
  <c r="B127" i="3"/>
  <c r="E125" i="3"/>
  <c r="H125" i="3" s="1"/>
  <c r="I125" i="3" s="1"/>
  <c r="K125" i="3" s="1"/>
  <c r="C125" i="3"/>
  <c r="F125" i="3" s="1"/>
  <c r="G125" i="3" s="1"/>
  <c r="E124" i="3"/>
  <c r="C124" i="3"/>
  <c r="F124" i="3" s="1"/>
  <c r="G124" i="3" s="1"/>
  <c r="E123" i="3"/>
  <c r="C123" i="3"/>
  <c r="F123" i="3" s="1"/>
  <c r="G123" i="3" s="1"/>
  <c r="E122" i="3"/>
  <c r="H122" i="3" s="1"/>
  <c r="I122" i="3" s="1"/>
  <c r="K122" i="3" s="1"/>
  <c r="C122" i="3"/>
  <c r="F122" i="3" s="1"/>
  <c r="G122" i="3" s="1"/>
  <c r="E121" i="3"/>
  <c r="C121" i="3"/>
  <c r="F121" i="3" s="1"/>
  <c r="G121" i="3" s="1"/>
  <c r="F120" i="3"/>
  <c r="G120" i="3" s="1"/>
  <c r="E120" i="3"/>
  <c r="C120" i="3"/>
  <c r="E119" i="3"/>
  <c r="C119" i="3"/>
  <c r="F119" i="3" s="1"/>
  <c r="G119" i="3" s="1"/>
  <c r="E118" i="3"/>
  <c r="C118" i="3"/>
  <c r="E117" i="3"/>
  <c r="C117" i="3"/>
  <c r="H117" i="3" s="1"/>
  <c r="I117" i="3" s="1"/>
  <c r="K117" i="3" s="1"/>
  <c r="E116" i="3"/>
  <c r="C116" i="3"/>
  <c r="F116" i="3" s="1"/>
  <c r="G116" i="3" s="1"/>
  <c r="E115" i="3"/>
  <c r="C115" i="3"/>
  <c r="F115" i="3" s="1"/>
  <c r="G115" i="3" s="1"/>
  <c r="E114" i="3"/>
  <c r="H114" i="3" s="1"/>
  <c r="I114" i="3" s="1"/>
  <c r="K114" i="3" s="1"/>
  <c r="C114" i="3"/>
  <c r="F114" i="3" s="1"/>
  <c r="G114" i="3" s="1"/>
  <c r="E113" i="3"/>
  <c r="C113" i="3"/>
  <c r="F113" i="3" s="1"/>
  <c r="G113" i="3" s="1"/>
  <c r="E112" i="3"/>
  <c r="C112" i="3"/>
  <c r="F112" i="3" s="1"/>
  <c r="BZ127" i="3" l="1"/>
  <c r="CC127" i="3"/>
  <c r="H124" i="3"/>
  <c r="I124" i="3" s="1"/>
  <c r="K124" i="3" s="1"/>
  <c r="H118" i="3"/>
  <c r="I118" i="3" s="1"/>
  <c r="K118" i="3" s="1"/>
  <c r="H121" i="3"/>
  <c r="I121" i="3" s="1"/>
  <c r="K121" i="3" s="1"/>
  <c r="H115" i="3"/>
  <c r="I115" i="3" s="1"/>
  <c r="K115" i="3" s="1"/>
  <c r="H120" i="3"/>
  <c r="I120" i="3" s="1"/>
  <c r="K120" i="3" s="1"/>
  <c r="H113" i="3"/>
  <c r="I113" i="3" s="1"/>
  <c r="K113" i="3" s="1"/>
  <c r="H116" i="3"/>
  <c r="I116" i="3" s="1"/>
  <c r="K116" i="3" s="1"/>
  <c r="H119" i="3"/>
  <c r="I119" i="3" s="1"/>
  <c r="K119" i="3" s="1"/>
  <c r="E127" i="3"/>
  <c r="F117" i="3"/>
  <c r="G117" i="3" s="1"/>
  <c r="H123" i="3"/>
  <c r="I123" i="3" s="1"/>
  <c r="K123" i="3" s="1"/>
  <c r="G112" i="3"/>
  <c r="H112" i="3"/>
  <c r="F118" i="3"/>
  <c r="G118" i="3" s="1"/>
  <c r="CD127" i="3" l="1"/>
  <c r="CF127" i="3" s="1"/>
  <c r="H127" i="3"/>
  <c r="I127" i="3" s="1"/>
  <c r="K127" i="3" s="1"/>
  <c r="I112" i="3"/>
  <c r="K112" i="3" s="1"/>
  <c r="F127" i="3"/>
  <c r="G12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tc={7EF5315A-6EF5-40B4-B676-382AFCC50B8B}</author>
    <author>tc={70310E29-10B7-4776-806B-59038C599C3F}</author>
    <author>tc={C9B3B3D9-CEDC-4C34-8597-D0A3E48CF3EC}</author>
  </authors>
  <commentList>
    <comment ref="B111" authorId="0" shapeId="0" xr:uid="{7EF5315A-6EF5-40B4-B676-382AFCC50B8B}">
      <text>
        <t>[Threaded comment]
Your version of Excel allows you to read this threaded comment; however, any edits to it will get removed if the file is opened in a newer version of Excel. Learn more: https://go.microsoft.com/fwlink/?linkid=870924
Comment:
    List of GPs in post (with registrars removed) Jan 2023 - https://www.isdscotland.org/health-topics/general-practice/workforce-and-practice-populations/</t>
      </text>
    </comment>
    <comment ref="C111" authorId="1" shapeId="0" xr:uid="{70310E29-10B7-4776-806B-59038C599C3F}">
      <text>
        <t>[Threaded comment]
Your version of Excel allows you to read this threaded comment; however, any edits to it will get removed if the file is opened in a newer version of Excel. Learn more: https://go.microsoft.com/fwlink/?linkid=870924
Comment:
    2022 GP workforce survey p18 https://publichealthscotland.scot/publications/general-practice-workforce-survey/general-practice-workforce-survey-2022/</t>
      </text>
    </comment>
    <comment ref="D111" authorId="2" shapeId="0" xr:uid="{C9B3B3D9-CEDC-4C34-8597-D0A3E48CF3EC}">
      <text>
        <t>[Threaded comment]
Your version of Excel allows you to read this threaded comment; however, any edits to it will get removed if the file is opened in a newer version of Excel. Learn more: https://go.microsoft.com/fwlink/?linkid=870924
Comment:
    2022 GP workforce survey p10 https://publichealthscotland.scot/publications/general-practice-workforce-survey/general-practice-workforce-survey-2022/</t>
      </text>
    </comment>
  </commentList>
</comments>
</file>

<file path=xl/sharedStrings.xml><?xml version="1.0" encoding="utf-8"?>
<sst xmlns="http://schemas.openxmlformats.org/spreadsheetml/2006/main" count="140" uniqueCount="114">
  <si>
    <t>Total medical and dental consultant vacancies/WTE/Sept 30 2022</t>
  </si>
  <si>
    <t>NHS Borders</t>
  </si>
  <si>
    <t>NHS Fife</t>
  </si>
  <si>
    <t>NHS Lothian</t>
  </si>
  <si>
    <t>NHS Highland</t>
  </si>
  <si>
    <t>NHS Grampian</t>
  </si>
  <si>
    <t>NHS Orkney</t>
  </si>
  <si>
    <t>NHS Tayside</t>
  </si>
  <si>
    <t>NHS Western Isles</t>
  </si>
  <si>
    <t>NHS Shetland</t>
  </si>
  <si>
    <t xml:space="preserve">NHS Ayrshire and Arran </t>
  </si>
  <si>
    <t>NHS Greater Glasgow</t>
  </si>
  <si>
    <t>NHS Lanarkshire</t>
  </si>
  <si>
    <t>NHS Forth Valley</t>
  </si>
  <si>
    <t>NHS Dumfries and Galloway</t>
  </si>
  <si>
    <t>Total</t>
  </si>
  <si>
    <t>Paediatrics</t>
  </si>
  <si>
    <t>Acute internal medicine</t>
  </si>
  <si>
    <t>Allergy</t>
  </si>
  <si>
    <t>Anaesthetics</t>
  </si>
  <si>
    <t>Audio vestibular medicine</t>
  </si>
  <si>
    <t>Cardiology</t>
  </si>
  <si>
    <t>Cardiothoracic surgery</t>
  </si>
  <si>
    <t>Chemical pathology</t>
  </si>
  <si>
    <t>Child &amp; adolescent psychiatry</t>
  </si>
  <si>
    <t>Clinical genetics</t>
  </si>
  <si>
    <t>Clinical neurophysiology</t>
  </si>
  <si>
    <t>Clinical oncology</t>
  </si>
  <si>
    <t>Clinical pharmacology &amp; therapeutics</t>
  </si>
  <si>
    <t>Clinical radiology</t>
  </si>
  <si>
    <t>Community dentistry</t>
  </si>
  <si>
    <t>Community sexual &amp; reproductive health</t>
  </si>
  <si>
    <t>Dental &amp; maxillofacial radiology</t>
  </si>
  <si>
    <t>Dental public health</t>
  </si>
  <si>
    <t>Dermatology</t>
  </si>
  <si>
    <t>Diagnostic neuropathology</t>
  </si>
  <si>
    <t>Emergency medicine</t>
  </si>
  <si>
    <t>Endocrinology &amp; diabetes</t>
  </si>
  <si>
    <t>Forensic histopathology</t>
  </si>
  <si>
    <t>Forensic psychiatry</t>
  </si>
  <si>
    <t>Gastroenterology</t>
  </si>
  <si>
    <t>General (internal) medicine</t>
  </si>
  <si>
    <t>General practice</t>
  </si>
  <si>
    <t>General psychiatry</t>
  </si>
  <si>
    <t>General surgery</t>
  </si>
  <si>
    <t>Genito - urinary medicine</t>
  </si>
  <si>
    <t>Geriatric medicine</t>
  </si>
  <si>
    <t>Haematology</t>
  </si>
  <si>
    <t>Histopathology</t>
  </si>
  <si>
    <t>Homeopathy</t>
  </si>
  <si>
    <t>Immunology</t>
  </si>
  <si>
    <t>Infectious diseases</t>
  </si>
  <si>
    <t>Intensive care medicine</t>
  </si>
  <si>
    <t>Medical microbiology &amp; virology</t>
  </si>
  <si>
    <t>Medical oncology</t>
  </si>
  <si>
    <t>Medical ophthalmology</t>
  </si>
  <si>
    <t>Neurology</t>
  </si>
  <si>
    <t>Neurosurgery</t>
  </si>
  <si>
    <t>Nuclear medicine</t>
  </si>
  <si>
    <t>Obstetrics &amp; gynaecology</t>
  </si>
  <si>
    <t>Occupational medicine</t>
  </si>
  <si>
    <t>Old age psychiatry</t>
  </si>
  <si>
    <t>Ophthalmology</t>
  </si>
  <si>
    <t>Oral &amp; maxillofacial pathology</t>
  </si>
  <si>
    <t>Oral &amp; maxillofacial surgery</t>
  </si>
  <si>
    <t>Oral medicine</t>
  </si>
  <si>
    <t>Oral microbiology</t>
  </si>
  <si>
    <t>Oral surgery</t>
  </si>
  <si>
    <t>Orthodontics</t>
  </si>
  <si>
    <t>Otolaryngology</t>
  </si>
  <si>
    <t>Paediatric cardiology</t>
  </si>
  <si>
    <t>Paediatric dentistry</t>
  </si>
  <si>
    <t>Paediatric surgery</t>
  </si>
  <si>
    <t>Palliative medicine</t>
  </si>
  <si>
    <t>Plastic surgery</t>
  </si>
  <si>
    <t>Psychiatry of learning disability</t>
  </si>
  <si>
    <t>Psychotherapy</t>
  </si>
  <si>
    <t>Public health medicine</t>
  </si>
  <si>
    <t>Rehabilitation medicine</t>
  </si>
  <si>
    <t>Renal medicine</t>
  </si>
  <si>
    <t>Respiratory medicine</t>
  </si>
  <si>
    <t>Restorative dentistry</t>
  </si>
  <si>
    <t>Rheumatology</t>
  </si>
  <si>
    <t>Special care dentistry</t>
  </si>
  <si>
    <t>Surgical dentistry</t>
  </si>
  <si>
    <t>Trauma &amp; orthopaedic surgery</t>
  </si>
  <si>
    <t>Tropical medicine</t>
  </si>
  <si>
    <t>Urology</t>
  </si>
  <si>
    <t>Vascular surgery</t>
  </si>
  <si>
    <t>FOI vacancy rate</t>
  </si>
  <si>
    <t>Headcount in post</t>
  </si>
  <si>
    <t>Vacancy rate</t>
  </si>
  <si>
    <t>WTE per headcount</t>
  </si>
  <si>
    <t>WTE in post</t>
  </si>
  <si>
    <t>Headcount establishment</t>
  </si>
  <si>
    <t>Headcount vacancies</t>
  </si>
  <si>
    <t>WTE Establishment</t>
  </si>
  <si>
    <t>WTE vacancies</t>
  </si>
  <si>
    <t>Combined list sizes</t>
  </si>
  <si>
    <t>WTE vacancies per 100,000 patients</t>
  </si>
  <si>
    <t>BMA Scotland’s FOI data for vacancies took into consideration posts that are temporarily filled by locums, posts that have not yet been advertised, and posts that have remained vacant for so long they are no longer being advertised. The official figures released by NES for the Scottish Government do not account for any of these vacancies</t>
  </si>
  <si>
    <t>NES reported vacancies (WTE total)</t>
  </si>
  <si>
    <t>NES reported establishment (WTE total)</t>
  </si>
  <si>
    <t>NES vacancy rate</t>
  </si>
  <si>
    <t>Reported vacancies per 100,000 patients (WTE total)</t>
  </si>
  <si>
    <t>FOI reponse vacancies (WTE total)</t>
  </si>
  <si>
    <t>FOI response establishment (WTE total)</t>
  </si>
  <si>
    <t>FOI vacancies per 100,000 patients (WTE total)</t>
  </si>
  <si>
    <t xml:space="preserve">Reported data from NHS Education fro Scotland workforce dashboard, availible: https://turasdata.nes.nhs.scot/data-and-reports/official-workforce-statistics/all-official-statistics-publications/06-september-2022-workforce/dashboards/nhsscotland-workforce/?pageid=7492 </t>
  </si>
  <si>
    <t>Total GP vacancies/WTE/Jan 2023</t>
  </si>
  <si>
    <t xml:space="preserve">Headcount in post information as of January 2023 with registrars excluded taken from 'Lists of GPs in post and their practice contact details' - https://www.isdscotland.org/health-topics/general-practice/workforce-and-practice-populations/ </t>
  </si>
  <si>
    <t>GP vacancy rate and Headcount to WTE ratio taken from 2022 General Practice Workforce Survey - https://publichealthscotland.scot/publications/general-practice-workforce-survey/general-practice-workforce-survey-2022/</t>
  </si>
  <si>
    <t>Patient numbers taken from GP list combined list sizes in each board as of January 2023, available: https://www.opendata.nhs.scot/dataset/gp-practice-contact-details-and-list-sizes</t>
  </si>
  <si>
    <t xml:space="preserve">Headcount to WTE ratios were applied to the headcount in post in each board to establish WTE in post. Vacancy rates were applied to headcount and WTE in post figures to calculate intended headcount and WTE GP establishment.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</si>
</sst>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9"/>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C00000"/>
        <bgColor indexed="64"/>
      </patternFill>
    </fill>
  </fills>
  <borders count="1">
    <border>
      <left/>
      <right/>
      <top/>
      <bottom/>
      <diagonal/>
    </border>
  </borders>
  <cellStyleXfs count="3">
    <xf numFmtId="0" fontId="0" fillId="0" borderId="0"/>
    <xf numFmtId="0" fontId="1" fillId="0" borderId="0"/>
    <xf numFmtId="9" fontId="3" fillId="0" borderId="0" applyFont="0" applyFill="0" applyBorder="0" applyAlignment="0" applyProtection="0"/>
  </cellStyleXfs>
  <cellXfs count="26">
    <xf numFmtId="0" fontId="0" fillId="0" borderId="0" xfId="0"/>
    <xf numFmtId="0" fontId="2" fillId="0" borderId="0" xfId="1" applyFont="1"/>
    <xf numFmtId="0" fontId="1" fillId="0" borderId="0" xfId="1"/>
    <xf numFmtId="2" fontId="1" fillId="0" borderId="0" xfId="1" applyNumberFormat="1"/>
    <xf numFmtId="2" fontId="1" fillId="0" borderId="0" xfId="2" applyNumberFormat="1" applyFont="1"/>
    <xf numFmtId="2" fontId="1" fillId="2" borderId="0" xfId="1" applyNumberFormat="1" applyFill="1"/>
    <xf numFmtId="2" fontId="1" fillId="3" borderId="0" xfId="1" applyNumberFormat="1" applyFill="1"/>
    <xf numFmtId="2" fontId="1" fillId="4" borderId="0" xfId="1" applyNumberFormat="1" applyFill="1"/>
    <xf numFmtId="2" fontId="1" fillId="5" borderId="0" xfId="1" applyNumberFormat="1" applyFill="1"/>
    <xf numFmtId="0" fontId="2" fillId="0" borderId="0" xfId="0" applyFont="1"/>
    <xf numFmtId="0" fontId="4" fillId="0" borderId="0" xfId="0" applyFont="1"/>
    <xf numFmtId="0" fontId="2" fillId="0" borderId="0" xfId="0" applyFont="1" applyAlignment="1">
      <alignment horizontal="right"/>
    </xf>
    <xf numFmtId="0" fontId="0" fillId="0" borderId="0" xfId="0" applyAlignment="1">
      <alignment wrapText="1"/>
    </xf>
    <xf numFmtId="10" fontId="0" fillId="0" borderId="0" xfId="0" applyNumberFormat="1"/>
    <xf numFmtId="10" fontId="2" fillId="0" borderId="0" xfId="0" applyNumberFormat="1" applyFont="1"/>
    <xf numFmtId="2" fontId="0" fillId="0" borderId="0" xfId="0" applyNumberFormat="1"/>
    <xf numFmtId="2" fontId="2" fillId="0" borderId="0" xfId="0" applyNumberFormat="1" applyFont="1"/>
    <xf numFmtId="2" fontId="1" fillId="0" borderId="0" xfId="2" applyNumberFormat="1" applyFont="1" applyFill="1"/>
    <xf numFmtId="2" fontId="1" fillId="0" borderId="0" xfId="1" applyNumberFormat="1" applyFill="1"/>
    <xf numFmtId="0" fontId="1" fillId="0" borderId="0" xfId="1" applyFont="1" applyAlignment="1">
      <alignment wrapText="1"/>
    </xf>
    <xf numFmtId="0" fontId="0" fillId="0" borderId="0" xfId="0" applyFont="1" applyAlignment="1">
      <alignment wrapText="1"/>
    </xf>
    <xf numFmtId="0" fontId="2" fillId="0" borderId="0" xfId="1" applyFont="1" applyAlignment="1">
      <alignment horizontal="right"/>
    </xf>
    <xf numFmtId="2" fontId="2" fillId="0" borderId="0" xfId="1" applyNumberFormat="1" applyFont="1"/>
    <xf numFmtId="0" fontId="5" fillId="0" borderId="0" xfId="0" applyFont="1"/>
    <xf numFmtId="0" fontId="4" fillId="0" borderId="0" xfId="1" applyFont="1" applyAlignment="1">
      <alignment horizontal="left"/>
    </xf>
    <xf numFmtId="0" fontId="4" fillId="0" borderId="0" xfId="0" applyFont="1" applyAlignment="1">
      <alignment horizontal="left"/>
    </xf>
  </cellXfs>
  <cellStyles count="3">
    <cellStyle name="Normal" xfId="0" builtinId="0"/>
    <cellStyle name="Normal 3 2" xfId="1" xr:uid="{06E1726D-A042-4968-9B5E-FAED01FDF655}"/>
    <cellStyle name="Percent 2" xfId="2" xr:uid="{ECDE6493-AEC9-4B6E-91F0-320999BDFE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Neil Dunsire" id="{F7B9EA9B-3039-4E6A-99C6-7464AEF1F25F}" userId="S::ndunsire@bma.org.uk::556899de-e280-4d25-ac45-cc79a365348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1" dT="2023-01-17T15:00:42.55" personId="{F7B9EA9B-3039-4E6A-99C6-7464AEF1F25F}" id="{7EF5315A-6EF5-40B4-B676-382AFCC50B8B}">
    <text>List of GPs in post (with registrars removed) Jan 2023 - https://www.isdscotland.org/health-topics/general-practice/workforce-and-practice-populations/</text>
  </threadedComment>
  <threadedComment ref="C111" dT="2023-01-17T15:01:21.13" personId="{F7B9EA9B-3039-4E6A-99C6-7464AEF1F25F}" id="{70310E29-10B7-4776-806B-59038C599C3F}">
    <text>2022 GP workforce survey p18 https://publichealthscotland.scot/publications/general-practice-workforce-survey/general-practice-workforce-survey-2022/</text>
  </threadedComment>
  <threadedComment ref="D111" dT="2023-01-17T15:01:54.74" personId="{F7B9EA9B-3039-4E6A-99C6-7464AEF1F25F}" id="{C9B3B3D9-CEDC-4C34-8597-D0A3E48CF3EC}">
    <text>2022 GP workforce survey p10 https://publichealthscotland.scot/publications/general-practice-workforce-survey/general-practice-workforce-survey-2022/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EFEA3-EE74-4278-9D22-F48D368DBDBC}">
  <dimension ref="A1:CG132"/>
  <sheetViews>
    <sheetView tabSelected="1" workbookViewId="0"/>
  </sheetViews>
  <sheetFormatPr defaultRowHeight="14.25" x14ac:dyDescent="0.45"/>
  <cols>
    <col min="1" max="1" width="23.73046875" customWidth="1"/>
    <col min="2" max="15" width="22.9296875" hidden="1" customWidth="1"/>
    <col min="16" max="74" width="0" hidden="1" customWidth="1"/>
    <col min="75" max="82" width="16.265625" customWidth="1"/>
    <col min="83" max="83" width="16.33203125" customWidth="1"/>
    <col min="84" max="84" width="16.265625" customWidth="1"/>
  </cols>
  <sheetData>
    <row r="1" spans="1:29" ht="18" x14ac:dyDescent="0.55000000000000004">
      <c r="A1" s="23" t="s">
        <v>0</v>
      </c>
      <c r="AC1">
        <v>-1</v>
      </c>
    </row>
    <row r="2" spans="1:29" hidden="1" x14ac:dyDescent="0.45"/>
    <row r="3" spans="1:29" hidden="1" x14ac:dyDescent="0.45"/>
    <row r="4" spans="1:29" hidden="1" x14ac:dyDescent="0.45">
      <c r="R4">
        <v>0</v>
      </c>
      <c r="S4">
        <v>0</v>
      </c>
      <c r="T4">
        <v>0</v>
      </c>
      <c r="U4">
        <v>0</v>
      </c>
      <c r="V4">
        <v>0</v>
      </c>
      <c r="X4">
        <v>0</v>
      </c>
      <c r="Y4">
        <v>0</v>
      </c>
      <c r="Z4">
        <v>0</v>
      </c>
    </row>
    <row r="5" spans="1:29" hidden="1" x14ac:dyDescent="0.45">
      <c r="R5">
        <v>0</v>
      </c>
      <c r="S5">
        <v>0</v>
      </c>
      <c r="T5">
        <v>0</v>
      </c>
      <c r="U5">
        <v>0</v>
      </c>
      <c r="V5">
        <v>0</v>
      </c>
      <c r="X5">
        <v>0</v>
      </c>
      <c r="Y5">
        <v>0</v>
      </c>
      <c r="Z5">
        <v>0</v>
      </c>
    </row>
    <row r="6" spans="1:29" hidden="1" x14ac:dyDescent="0.45">
      <c r="R6">
        <v>0</v>
      </c>
      <c r="S6">
        <v>0</v>
      </c>
      <c r="T6">
        <v>0</v>
      </c>
      <c r="U6">
        <v>0</v>
      </c>
      <c r="V6">
        <v>0</v>
      </c>
      <c r="X6">
        <v>0</v>
      </c>
      <c r="Y6">
        <v>0</v>
      </c>
      <c r="Z6">
        <v>0</v>
      </c>
    </row>
    <row r="7" spans="1:29" hidden="1" x14ac:dyDescent="0.45">
      <c r="R7">
        <v>0</v>
      </c>
      <c r="S7">
        <v>0</v>
      </c>
      <c r="T7">
        <v>0</v>
      </c>
      <c r="U7">
        <v>0</v>
      </c>
      <c r="V7">
        <v>0</v>
      </c>
      <c r="X7">
        <v>0</v>
      </c>
      <c r="Y7">
        <v>0</v>
      </c>
      <c r="Z7">
        <v>0</v>
      </c>
    </row>
    <row r="8" spans="1:29" hidden="1" x14ac:dyDescent="0.45">
      <c r="R8">
        <v>0</v>
      </c>
      <c r="S8">
        <v>0</v>
      </c>
      <c r="T8">
        <v>0</v>
      </c>
      <c r="U8">
        <v>0</v>
      </c>
      <c r="V8">
        <v>0</v>
      </c>
      <c r="X8">
        <v>0</v>
      </c>
      <c r="Y8">
        <v>0</v>
      </c>
      <c r="Z8">
        <v>0</v>
      </c>
    </row>
    <row r="9" spans="1:29" hidden="1" x14ac:dyDescent="0.45">
      <c r="R9">
        <v>0</v>
      </c>
      <c r="S9">
        <v>0</v>
      </c>
      <c r="T9">
        <v>0</v>
      </c>
      <c r="U9">
        <v>0</v>
      </c>
      <c r="V9">
        <v>0</v>
      </c>
      <c r="X9">
        <v>0</v>
      </c>
      <c r="Y9">
        <v>0</v>
      </c>
      <c r="Z9">
        <v>0</v>
      </c>
    </row>
    <row r="10" spans="1:29" hidden="1" x14ac:dyDescent="0.45">
      <c r="R10">
        <v>0</v>
      </c>
      <c r="S10">
        <v>0</v>
      </c>
      <c r="T10">
        <v>0</v>
      </c>
      <c r="U10">
        <v>0</v>
      </c>
      <c r="V10">
        <v>0</v>
      </c>
      <c r="X10">
        <v>0</v>
      </c>
      <c r="Y10">
        <v>0</v>
      </c>
      <c r="Z10">
        <v>0</v>
      </c>
    </row>
    <row r="11" spans="1:29" hidden="1" x14ac:dyDescent="0.45">
      <c r="R11">
        <v>0</v>
      </c>
      <c r="S11">
        <v>0</v>
      </c>
      <c r="T11">
        <v>0</v>
      </c>
      <c r="U11">
        <v>0</v>
      </c>
      <c r="V11">
        <v>0</v>
      </c>
      <c r="X11">
        <v>0</v>
      </c>
      <c r="Y11">
        <v>0</v>
      </c>
      <c r="Z11">
        <v>0</v>
      </c>
    </row>
    <row r="12" spans="1:29" hidden="1" x14ac:dyDescent="0.45">
      <c r="R12">
        <v>0</v>
      </c>
      <c r="S12">
        <v>0</v>
      </c>
      <c r="T12">
        <v>0</v>
      </c>
      <c r="U12">
        <v>0</v>
      </c>
      <c r="V12">
        <v>0</v>
      </c>
      <c r="X12">
        <v>0</v>
      </c>
      <c r="Y12">
        <v>0</v>
      </c>
      <c r="Z12">
        <v>0</v>
      </c>
    </row>
    <row r="13" spans="1:29" hidden="1" x14ac:dyDescent="0.45">
      <c r="R13">
        <v>0</v>
      </c>
      <c r="S13">
        <v>0</v>
      </c>
      <c r="T13">
        <v>0</v>
      </c>
      <c r="U13">
        <v>0</v>
      </c>
      <c r="V13">
        <v>0</v>
      </c>
      <c r="X13">
        <v>0</v>
      </c>
      <c r="Y13">
        <v>0</v>
      </c>
      <c r="Z13">
        <v>0</v>
      </c>
    </row>
    <row r="14" spans="1:29" hidden="1" x14ac:dyDescent="0.45">
      <c r="R14">
        <v>0</v>
      </c>
      <c r="S14">
        <v>0</v>
      </c>
      <c r="T14">
        <v>0</v>
      </c>
      <c r="U14">
        <v>0</v>
      </c>
      <c r="V14">
        <v>0</v>
      </c>
      <c r="X14">
        <v>0</v>
      </c>
      <c r="Y14">
        <v>0</v>
      </c>
      <c r="Z14">
        <v>0</v>
      </c>
    </row>
    <row r="15" spans="1:29" hidden="1" x14ac:dyDescent="0.45">
      <c r="R15">
        <v>0</v>
      </c>
      <c r="S15">
        <v>0</v>
      </c>
      <c r="T15">
        <v>0</v>
      </c>
      <c r="U15">
        <v>0</v>
      </c>
      <c r="V15">
        <v>0</v>
      </c>
      <c r="X15">
        <v>0</v>
      </c>
      <c r="Y15">
        <v>0</v>
      </c>
      <c r="Z15">
        <v>0</v>
      </c>
    </row>
    <row r="16" spans="1:29" hidden="1" x14ac:dyDescent="0.45">
      <c r="R16">
        <v>0</v>
      </c>
      <c r="S16">
        <v>0</v>
      </c>
      <c r="T16">
        <v>0</v>
      </c>
      <c r="U16">
        <v>0</v>
      </c>
      <c r="V16">
        <v>0</v>
      </c>
      <c r="X16">
        <v>0</v>
      </c>
      <c r="Y16">
        <v>0</v>
      </c>
      <c r="Z16">
        <v>0</v>
      </c>
    </row>
    <row r="17" spans="18:26" hidden="1" x14ac:dyDescent="0.45">
      <c r="R17">
        <v>0</v>
      </c>
      <c r="S17">
        <v>0</v>
      </c>
      <c r="T17">
        <v>0</v>
      </c>
      <c r="U17">
        <v>0</v>
      </c>
      <c r="V17">
        <v>0</v>
      </c>
      <c r="X17">
        <v>0</v>
      </c>
      <c r="Y17">
        <v>0</v>
      </c>
      <c r="Z17">
        <v>0</v>
      </c>
    </row>
    <row r="18" spans="18:26" hidden="1" x14ac:dyDescent="0.45">
      <c r="R18">
        <v>-1</v>
      </c>
      <c r="S18">
        <v>0</v>
      </c>
      <c r="T18">
        <v>0</v>
      </c>
      <c r="U18">
        <v>0</v>
      </c>
      <c r="V18">
        <v>0</v>
      </c>
      <c r="X18">
        <v>0</v>
      </c>
      <c r="Y18">
        <v>0</v>
      </c>
      <c r="Z18">
        <v>0</v>
      </c>
    </row>
    <row r="19" spans="18:26" hidden="1" x14ac:dyDescent="0.45">
      <c r="R19">
        <v>0</v>
      </c>
      <c r="S19">
        <v>0</v>
      </c>
      <c r="T19">
        <v>0</v>
      </c>
      <c r="U19">
        <v>0</v>
      </c>
      <c r="V19">
        <v>0</v>
      </c>
      <c r="X19">
        <v>0</v>
      </c>
      <c r="Y19">
        <v>0</v>
      </c>
      <c r="Z19">
        <v>0</v>
      </c>
    </row>
    <row r="20" spans="18:26" hidden="1" x14ac:dyDescent="0.45">
      <c r="R20">
        <v>0</v>
      </c>
      <c r="S20">
        <v>0</v>
      </c>
      <c r="T20">
        <v>0</v>
      </c>
      <c r="U20">
        <v>0</v>
      </c>
      <c r="V20">
        <v>0</v>
      </c>
      <c r="X20">
        <v>0</v>
      </c>
      <c r="Y20">
        <v>0</v>
      </c>
      <c r="Z20">
        <v>0</v>
      </c>
    </row>
    <row r="21" spans="18:26" hidden="1" x14ac:dyDescent="0.45">
      <c r="R21">
        <v>0</v>
      </c>
      <c r="S21">
        <v>0</v>
      </c>
      <c r="T21">
        <v>0</v>
      </c>
      <c r="U21">
        <v>0</v>
      </c>
      <c r="V21">
        <v>0</v>
      </c>
      <c r="X21">
        <v>0</v>
      </c>
      <c r="Y21">
        <v>0</v>
      </c>
      <c r="Z21">
        <v>0</v>
      </c>
    </row>
    <row r="22" spans="18:26" hidden="1" x14ac:dyDescent="0.45">
      <c r="R22">
        <v>0</v>
      </c>
      <c r="S22">
        <v>0</v>
      </c>
      <c r="T22">
        <v>0</v>
      </c>
      <c r="U22">
        <v>0</v>
      </c>
      <c r="V22">
        <v>0</v>
      </c>
      <c r="X22">
        <v>0</v>
      </c>
      <c r="Y22">
        <v>0</v>
      </c>
      <c r="Z22">
        <v>0</v>
      </c>
    </row>
    <row r="23" spans="18:26" hidden="1" x14ac:dyDescent="0.45">
      <c r="R23">
        <v>0</v>
      </c>
      <c r="S23">
        <v>0</v>
      </c>
      <c r="T23">
        <v>0</v>
      </c>
      <c r="U23">
        <v>0</v>
      </c>
      <c r="V23">
        <v>0</v>
      </c>
      <c r="X23">
        <v>0</v>
      </c>
      <c r="Y23">
        <v>0</v>
      </c>
      <c r="Z23">
        <v>0</v>
      </c>
    </row>
    <row r="24" spans="18:26" hidden="1" x14ac:dyDescent="0.45">
      <c r="R24">
        <v>0</v>
      </c>
      <c r="S24">
        <v>0</v>
      </c>
      <c r="T24">
        <v>0</v>
      </c>
      <c r="U24">
        <v>0</v>
      </c>
      <c r="V24">
        <v>0</v>
      </c>
      <c r="X24">
        <v>0</v>
      </c>
      <c r="Y24">
        <v>0</v>
      </c>
      <c r="Z24">
        <v>0</v>
      </c>
    </row>
    <row r="25" spans="18:26" hidden="1" x14ac:dyDescent="0.45">
      <c r="R25">
        <v>0</v>
      </c>
      <c r="S25">
        <v>0</v>
      </c>
      <c r="T25">
        <v>0</v>
      </c>
      <c r="U25">
        <v>0</v>
      </c>
      <c r="V25">
        <v>0</v>
      </c>
      <c r="X25">
        <v>0</v>
      </c>
      <c r="Y25">
        <v>0</v>
      </c>
      <c r="Z25">
        <v>0</v>
      </c>
    </row>
    <row r="26" spans="18:26" hidden="1" x14ac:dyDescent="0.45">
      <c r="R26">
        <v>0</v>
      </c>
      <c r="S26">
        <v>0</v>
      </c>
      <c r="T26">
        <v>0</v>
      </c>
      <c r="U26">
        <v>0</v>
      </c>
      <c r="V26">
        <v>0</v>
      </c>
      <c r="X26">
        <v>0</v>
      </c>
      <c r="Y26">
        <v>0</v>
      </c>
      <c r="Z26">
        <v>0</v>
      </c>
    </row>
    <row r="27" spans="18:26" hidden="1" x14ac:dyDescent="0.45">
      <c r="R27">
        <v>0</v>
      </c>
      <c r="S27">
        <v>0</v>
      </c>
      <c r="T27">
        <v>0</v>
      </c>
      <c r="U27">
        <v>0</v>
      </c>
      <c r="V27">
        <v>0</v>
      </c>
      <c r="X27">
        <v>0</v>
      </c>
      <c r="Y27">
        <v>0</v>
      </c>
      <c r="Z27">
        <v>0</v>
      </c>
    </row>
    <row r="28" spans="18:26" hidden="1" x14ac:dyDescent="0.45">
      <c r="R28">
        <v>0</v>
      </c>
      <c r="S28">
        <v>0</v>
      </c>
      <c r="T28">
        <v>0</v>
      </c>
      <c r="U28">
        <v>0</v>
      </c>
      <c r="V28">
        <v>0</v>
      </c>
      <c r="X28">
        <v>0</v>
      </c>
      <c r="Y28">
        <v>0</v>
      </c>
      <c r="Z28">
        <v>0</v>
      </c>
    </row>
    <row r="29" spans="18:26" hidden="1" x14ac:dyDescent="0.45">
      <c r="R29">
        <v>0</v>
      </c>
      <c r="S29">
        <v>0</v>
      </c>
      <c r="T29">
        <v>0</v>
      </c>
      <c r="U29">
        <v>0</v>
      </c>
      <c r="V29">
        <v>0</v>
      </c>
      <c r="X29">
        <v>0</v>
      </c>
      <c r="Y29">
        <v>0</v>
      </c>
      <c r="Z29">
        <v>0</v>
      </c>
    </row>
    <row r="30" spans="18:26" hidden="1" x14ac:dyDescent="0.45">
      <c r="R30">
        <v>0</v>
      </c>
      <c r="S30">
        <v>0</v>
      </c>
      <c r="T30">
        <v>0</v>
      </c>
      <c r="U30">
        <v>0</v>
      </c>
      <c r="V30">
        <v>0</v>
      </c>
      <c r="X30">
        <v>0</v>
      </c>
      <c r="Y30">
        <v>0</v>
      </c>
      <c r="Z30">
        <v>0</v>
      </c>
    </row>
    <row r="31" spans="18:26" hidden="1" x14ac:dyDescent="0.45">
      <c r="R31">
        <v>0</v>
      </c>
      <c r="S31">
        <v>0</v>
      </c>
      <c r="T31">
        <v>0</v>
      </c>
      <c r="U31">
        <v>0</v>
      </c>
      <c r="V31">
        <v>0</v>
      </c>
      <c r="X31">
        <v>0</v>
      </c>
      <c r="Y31">
        <v>0</v>
      </c>
      <c r="Z31">
        <v>0</v>
      </c>
    </row>
    <row r="32" spans="18:26" hidden="1" x14ac:dyDescent="0.45">
      <c r="R32">
        <v>0</v>
      </c>
      <c r="S32">
        <v>0</v>
      </c>
      <c r="T32">
        <v>0</v>
      </c>
      <c r="U32">
        <v>0</v>
      </c>
      <c r="V32">
        <v>0</v>
      </c>
      <c r="X32">
        <v>0</v>
      </c>
      <c r="Y32">
        <v>0</v>
      </c>
      <c r="Z32">
        <v>0</v>
      </c>
    </row>
    <row r="33" spans="18:26" hidden="1" x14ac:dyDescent="0.45">
      <c r="R33">
        <v>0</v>
      </c>
      <c r="S33">
        <v>0</v>
      </c>
      <c r="T33">
        <v>0</v>
      </c>
      <c r="U33">
        <v>0</v>
      </c>
      <c r="V33">
        <v>0</v>
      </c>
      <c r="X33">
        <v>0</v>
      </c>
      <c r="Y33">
        <v>0</v>
      </c>
      <c r="Z33">
        <v>0</v>
      </c>
    </row>
    <row r="34" spans="18:26" hidden="1" x14ac:dyDescent="0.45">
      <c r="R34">
        <v>0</v>
      </c>
      <c r="S34">
        <v>0</v>
      </c>
      <c r="T34">
        <v>0</v>
      </c>
      <c r="U34">
        <v>0</v>
      </c>
      <c r="V34">
        <v>0</v>
      </c>
      <c r="X34">
        <v>0</v>
      </c>
      <c r="Y34">
        <v>0</v>
      </c>
      <c r="Z34">
        <v>0</v>
      </c>
    </row>
    <row r="35" spans="18:26" hidden="1" x14ac:dyDescent="0.45">
      <c r="R35">
        <v>0</v>
      </c>
      <c r="S35">
        <v>0</v>
      </c>
      <c r="T35">
        <v>0</v>
      </c>
      <c r="U35">
        <v>0</v>
      </c>
      <c r="V35">
        <v>0</v>
      </c>
      <c r="X35">
        <v>0</v>
      </c>
      <c r="Y35">
        <v>0</v>
      </c>
      <c r="Z35">
        <v>0</v>
      </c>
    </row>
    <row r="36" spans="18:26" hidden="1" x14ac:dyDescent="0.45">
      <c r="R36">
        <v>0</v>
      </c>
      <c r="S36">
        <v>0</v>
      </c>
      <c r="T36">
        <v>0</v>
      </c>
      <c r="U36">
        <v>0</v>
      </c>
      <c r="V36">
        <v>0</v>
      </c>
      <c r="X36">
        <v>0</v>
      </c>
      <c r="Y36">
        <v>0</v>
      </c>
      <c r="Z36">
        <v>0</v>
      </c>
    </row>
    <row r="37" spans="18:26" hidden="1" x14ac:dyDescent="0.45">
      <c r="R37">
        <v>0</v>
      </c>
      <c r="S37">
        <v>0</v>
      </c>
      <c r="T37">
        <v>0</v>
      </c>
      <c r="U37">
        <v>0</v>
      </c>
      <c r="V37">
        <v>0</v>
      </c>
      <c r="X37">
        <v>0</v>
      </c>
      <c r="Y37">
        <v>0</v>
      </c>
      <c r="Z37">
        <v>0</v>
      </c>
    </row>
    <row r="38" spans="18:26" hidden="1" x14ac:dyDescent="0.45">
      <c r="R38">
        <v>0</v>
      </c>
      <c r="S38">
        <v>0</v>
      </c>
      <c r="T38">
        <v>0</v>
      </c>
      <c r="U38">
        <v>0</v>
      </c>
      <c r="V38">
        <v>0</v>
      </c>
      <c r="X38">
        <v>0</v>
      </c>
      <c r="Y38">
        <v>0</v>
      </c>
      <c r="Z38">
        <v>0</v>
      </c>
    </row>
    <row r="39" spans="18:26" hidden="1" x14ac:dyDescent="0.45">
      <c r="R39">
        <v>0</v>
      </c>
      <c r="S39">
        <v>0</v>
      </c>
      <c r="T39">
        <v>0</v>
      </c>
      <c r="U39">
        <v>0</v>
      </c>
      <c r="V39">
        <v>0</v>
      </c>
      <c r="X39">
        <v>0</v>
      </c>
      <c r="Y39">
        <v>0</v>
      </c>
      <c r="Z39">
        <v>0</v>
      </c>
    </row>
    <row r="40" spans="18:26" hidden="1" x14ac:dyDescent="0.45">
      <c r="R40">
        <v>0</v>
      </c>
      <c r="S40">
        <v>0</v>
      </c>
      <c r="T40">
        <v>0</v>
      </c>
      <c r="U40">
        <v>0</v>
      </c>
      <c r="V40">
        <v>0</v>
      </c>
      <c r="X40">
        <v>0</v>
      </c>
      <c r="Y40">
        <v>0</v>
      </c>
      <c r="Z40">
        <v>0</v>
      </c>
    </row>
    <row r="41" spans="18:26" hidden="1" x14ac:dyDescent="0.45">
      <c r="R41">
        <v>0</v>
      </c>
      <c r="S41">
        <v>0</v>
      </c>
      <c r="T41">
        <v>0</v>
      </c>
      <c r="U41">
        <v>0</v>
      </c>
      <c r="V41">
        <v>0</v>
      </c>
      <c r="X41">
        <v>0</v>
      </c>
      <c r="Y41">
        <v>0</v>
      </c>
      <c r="Z41">
        <v>0</v>
      </c>
    </row>
    <row r="42" spans="18:26" hidden="1" x14ac:dyDescent="0.45">
      <c r="R42">
        <v>0</v>
      </c>
      <c r="S42">
        <v>0</v>
      </c>
      <c r="T42">
        <v>0</v>
      </c>
      <c r="U42">
        <v>0</v>
      </c>
      <c r="V42">
        <v>0</v>
      </c>
      <c r="X42">
        <v>0</v>
      </c>
      <c r="Y42">
        <v>0</v>
      </c>
      <c r="Z42">
        <v>0</v>
      </c>
    </row>
    <row r="43" spans="18:26" hidden="1" x14ac:dyDescent="0.45">
      <c r="R43">
        <v>0</v>
      </c>
      <c r="S43">
        <v>0</v>
      </c>
      <c r="T43">
        <v>0</v>
      </c>
      <c r="U43">
        <v>0</v>
      </c>
      <c r="V43">
        <v>0</v>
      </c>
      <c r="X43">
        <v>0</v>
      </c>
      <c r="Y43">
        <v>0</v>
      </c>
      <c r="Z43">
        <v>-3</v>
      </c>
    </row>
    <row r="44" spans="18:26" hidden="1" x14ac:dyDescent="0.45">
      <c r="R44">
        <v>0</v>
      </c>
      <c r="S44">
        <v>0</v>
      </c>
      <c r="T44">
        <v>0</v>
      </c>
      <c r="U44">
        <v>0</v>
      </c>
      <c r="V44">
        <v>0</v>
      </c>
      <c r="X44">
        <v>0</v>
      </c>
      <c r="Y44">
        <v>0</v>
      </c>
      <c r="Z44">
        <v>0</v>
      </c>
    </row>
    <row r="45" spans="18:26" hidden="1" x14ac:dyDescent="0.45">
      <c r="R45">
        <v>0</v>
      </c>
      <c r="S45">
        <v>0</v>
      </c>
      <c r="T45">
        <v>0</v>
      </c>
      <c r="U45">
        <v>0</v>
      </c>
      <c r="V45">
        <v>0</v>
      </c>
      <c r="X45">
        <v>0</v>
      </c>
      <c r="Y45">
        <v>0</v>
      </c>
      <c r="Z45">
        <v>0</v>
      </c>
    </row>
    <row r="46" spans="18:26" hidden="1" x14ac:dyDescent="0.45">
      <c r="R46">
        <v>0</v>
      </c>
      <c r="S46">
        <v>0</v>
      </c>
      <c r="T46">
        <v>0</v>
      </c>
      <c r="U46">
        <v>0</v>
      </c>
      <c r="V46">
        <v>0</v>
      </c>
      <c r="X46">
        <v>0</v>
      </c>
      <c r="Y46">
        <v>0</v>
      </c>
      <c r="Z46">
        <v>0</v>
      </c>
    </row>
    <row r="47" spans="18:26" hidden="1" x14ac:dyDescent="0.45">
      <c r="R47">
        <v>0</v>
      </c>
      <c r="S47">
        <v>0</v>
      </c>
      <c r="T47">
        <v>0</v>
      </c>
      <c r="U47">
        <v>0</v>
      </c>
      <c r="V47">
        <v>0</v>
      </c>
      <c r="X47">
        <v>0</v>
      </c>
      <c r="Y47">
        <v>0</v>
      </c>
      <c r="Z47">
        <v>0</v>
      </c>
    </row>
    <row r="48" spans="18:26" hidden="1" x14ac:dyDescent="0.45">
      <c r="R48">
        <v>0</v>
      </c>
      <c r="S48">
        <v>0</v>
      </c>
      <c r="T48">
        <v>0</v>
      </c>
      <c r="U48">
        <v>0</v>
      </c>
      <c r="V48">
        <v>0</v>
      </c>
      <c r="X48">
        <v>0</v>
      </c>
      <c r="Y48">
        <v>0</v>
      </c>
      <c r="Z48">
        <v>0</v>
      </c>
    </row>
    <row r="49" spans="18:26" hidden="1" x14ac:dyDescent="0.45">
      <c r="R49">
        <v>0</v>
      </c>
      <c r="S49">
        <v>0</v>
      </c>
      <c r="T49">
        <v>0</v>
      </c>
      <c r="U49">
        <v>0</v>
      </c>
      <c r="V49">
        <v>0</v>
      </c>
      <c r="X49">
        <v>0</v>
      </c>
      <c r="Y49">
        <v>0</v>
      </c>
      <c r="Z49">
        <v>0</v>
      </c>
    </row>
    <row r="50" spans="18:26" hidden="1" x14ac:dyDescent="0.45">
      <c r="R50">
        <v>0</v>
      </c>
      <c r="S50">
        <v>0</v>
      </c>
      <c r="T50">
        <v>0</v>
      </c>
      <c r="U50">
        <v>0</v>
      </c>
      <c r="V50">
        <v>0</v>
      </c>
      <c r="X50">
        <v>0</v>
      </c>
      <c r="Y50">
        <v>0</v>
      </c>
      <c r="Z50">
        <v>0</v>
      </c>
    </row>
    <row r="51" spans="18:26" hidden="1" x14ac:dyDescent="0.45">
      <c r="R51">
        <v>0</v>
      </c>
      <c r="S51">
        <v>0</v>
      </c>
      <c r="T51">
        <v>0</v>
      </c>
      <c r="U51">
        <v>0</v>
      </c>
      <c r="V51">
        <v>0</v>
      </c>
      <c r="X51">
        <v>0</v>
      </c>
      <c r="Y51">
        <v>0</v>
      </c>
      <c r="Z51">
        <v>0</v>
      </c>
    </row>
    <row r="52" spans="18:26" hidden="1" x14ac:dyDescent="0.45">
      <c r="R52">
        <v>0</v>
      </c>
      <c r="S52">
        <v>0</v>
      </c>
      <c r="T52">
        <v>0</v>
      </c>
      <c r="U52">
        <v>0</v>
      </c>
      <c r="V52">
        <v>0</v>
      </c>
      <c r="X52">
        <v>0</v>
      </c>
      <c r="Y52">
        <v>0</v>
      </c>
      <c r="Z52">
        <v>0</v>
      </c>
    </row>
    <row r="53" spans="18:26" hidden="1" x14ac:dyDescent="0.45">
      <c r="R53">
        <v>0</v>
      </c>
      <c r="S53">
        <v>0</v>
      </c>
      <c r="T53">
        <v>0</v>
      </c>
      <c r="U53">
        <v>0</v>
      </c>
      <c r="V53">
        <v>0</v>
      </c>
      <c r="X53">
        <v>0</v>
      </c>
      <c r="Y53">
        <v>0</v>
      </c>
      <c r="Z53">
        <v>0</v>
      </c>
    </row>
    <row r="54" spans="18:26" hidden="1" x14ac:dyDescent="0.45">
      <c r="R54">
        <v>0</v>
      </c>
      <c r="S54">
        <v>0</v>
      </c>
      <c r="T54">
        <v>0</v>
      </c>
      <c r="U54">
        <v>0</v>
      </c>
      <c r="V54">
        <v>0</v>
      </c>
      <c r="X54">
        <v>0</v>
      </c>
      <c r="Y54">
        <v>0</v>
      </c>
      <c r="Z54">
        <v>0</v>
      </c>
    </row>
    <row r="55" spans="18:26" hidden="1" x14ac:dyDescent="0.45">
      <c r="R55">
        <v>0</v>
      </c>
      <c r="S55">
        <v>0</v>
      </c>
      <c r="T55">
        <v>0</v>
      </c>
      <c r="U55">
        <v>0</v>
      </c>
      <c r="V55">
        <v>0</v>
      </c>
      <c r="X55">
        <v>0</v>
      </c>
      <c r="Y55">
        <v>0</v>
      </c>
      <c r="Z55">
        <v>0</v>
      </c>
    </row>
    <row r="56" spans="18:26" hidden="1" x14ac:dyDescent="0.45">
      <c r="R56">
        <v>0</v>
      </c>
      <c r="S56">
        <v>0</v>
      </c>
      <c r="T56">
        <v>0</v>
      </c>
      <c r="U56">
        <v>0</v>
      </c>
      <c r="V56">
        <v>0</v>
      </c>
      <c r="X56">
        <v>0</v>
      </c>
      <c r="Y56">
        <v>0</v>
      </c>
      <c r="Z56">
        <v>0</v>
      </c>
    </row>
    <row r="57" spans="18:26" hidden="1" x14ac:dyDescent="0.45">
      <c r="R57">
        <v>0</v>
      </c>
      <c r="S57">
        <v>0</v>
      </c>
      <c r="T57">
        <v>0</v>
      </c>
      <c r="U57">
        <v>0</v>
      </c>
      <c r="V57">
        <v>0</v>
      </c>
      <c r="X57">
        <v>0</v>
      </c>
      <c r="Y57">
        <v>0</v>
      </c>
      <c r="Z57">
        <v>0</v>
      </c>
    </row>
    <row r="58" spans="18:26" hidden="1" x14ac:dyDescent="0.45">
      <c r="R58">
        <v>0</v>
      </c>
      <c r="S58">
        <v>0</v>
      </c>
      <c r="T58">
        <v>0</v>
      </c>
      <c r="U58">
        <v>0</v>
      </c>
      <c r="V58">
        <v>0</v>
      </c>
      <c r="X58">
        <v>0</v>
      </c>
      <c r="Y58">
        <v>0</v>
      </c>
      <c r="Z58">
        <v>0</v>
      </c>
    </row>
    <row r="59" spans="18:26" hidden="1" x14ac:dyDescent="0.45">
      <c r="R59">
        <v>0</v>
      </c>
      <c r="S59">
        <v>0</v>
      </c>
      <c r="T59">
        <v>0</v>
      </c>
      <c r="U59">
        <v>0</v>
      </c>
      <c r="V59">
        <v>0</v>
      </c>
      <c r="X59">
        <v>0</v>
      </c>
      <c r="Y59">
        <v>0</v>
      </c>
      <c r="Z59">
        <v>0</v>
      </c>
    </row>
    <row r="60" spans="18:26" hidden="1" x14ac:dyDescent="0.45">
      <c r="R60">
        <v>0</v>
      </c>
      <c r="S60">
        <v>0</v>
      </c>
      <c r="T60">
        <v>0</v>
      </c>
      <c r="U60">
        <v>0</v>
      </c>
      <c r="V60">
        <v>0</v>
      </c>
      <c r="X60">
        <v>0</v>
      </c>
      <c r="Y60">
        <v>0</v>
      </c>
      <c r="Z60">
        <v>0</v>
      </c>
    </row>
    <row r="61" spans="18:26" hidden="1" x14ac:dyDescent="0.45">
      <c r="R61">
        <v>0</v>
      </c>
      <c r="S61">
        <v>0</v>
      </c>
      <c r="T61">
        <v>0</v>
      </c>
      <c r="U61">
        <v>0</v>
      </c>
      <c r="V61">
        <v>0</v>
      </c>
      <c r="X61">
        <v>0</v>
      </c>
      <c r="Y61">
        <v>0</v>
      </c>
      <c r="Z61">
        <v>0</v>
      </c>
    </row>
    <row r="62" spans="18:26" hidden="1" x14ac:dyDescent="0.45">
      <c r="R62">
        <v>0</v>
      </c>
      <c r="S62">
        <v>0</v>
      </c>
      <c r="T62">
        <v>0</v>
      </c>
      <c r="U62">
        <v>0</v>
      </c>
      <c r="V62">
        <v>0</v>
      </c>
      <c r="X62">
        <v>0</v>
      </c>
      <c r="Y62">
        <v>0</v>
      </c>
      <c r="Z62">
        <v>0</v>
      </c>
    </row>
    <row r="63" spans="18:26" hidden="1" x14ac:dyDescent="0.45">
      <c r="R63">
        <v>0</v>
      </c>
      <c r="S63">
        <v>0</v>
      </c>
      <c r="T63">
        <v>0</v>
      </c>
      <c r="U63">
        <v>0</v>
      </c>
      <c r="V63">
        <v>0</v>
      </c>
      <c r="X63">
        <v>0</v>
      </c>
      <c r="Y63">
        <v>0</v>
      </c>
      <c r="Z63">
        <v>0</v>
      </c>
    </row>
    <row r="64" spans="18:26" hidden="1" x14ac:dyDescent="0.45">
      <c r="R64">
        <v>0</v>
      </c>
      <c r="S64">
        <v>0</v>
      </c>
      <c r="T64">
        <v>0</v>
      </c>
      <c r="U64">
        <v>0</v>
      </c>
      <c r="V64">
        <v>0</v>
      </c>
      <c r="X64">
        <v>0</v>
      </c>
      <c r="Y64">
        <v>0</v>
      </c>
      <c r="Z64">
        <v>0</v>
      </c>
    </row>
    <row r="65" spans="18:26" hidden="1" x14ac:dyDescent="0.45">
      <c r="R65">
        <v>0</v>
      </c>
      <c r="S65">
        <v>0</v>
      </c>
      <c r="T65">
        <v>0</v>
      </c>
      <c r="U65">
        <v>0</v>
      </c>
      <c r="V65">
        <v>0</v>
      </c>
      <c r="X65">
        <v>-11</v>
      </c>
      <c r="Y65">
        <v>0</v>
      </c>
      <c r="Z65">
        <v>0</v>
      </c>
    </row>
    <row r="66" spans="18:26" hidden="1" x14ac:dyDescent="0.45">
      <c r="R66">
        <v>0</v>
      </c>
      <c r="S66">
        <v>0</v>
      </c>
      <c r="T66">
        <v>0</v>
      </c>
      <c r="U66">
        <v>0</v>
      </c>
      <c r="V66">
        <v>0</v>
      </c>
      <c r="X66">
        <v>0</v>
      </c>
      <c r="Y66">
        <v>0</v>
      </c>
      <c r="Z66">
        <v>0</v>
      </c>
    </row>
    <row r="67" spans="18:26" hidden="1" x14ac:dyDescent="0.45">
      <c r="R67">
        <v>0</v>
      </c>
      <c r="S67">
        <v>0</v>
      </c>
      <c r="T67">
        <v>0</v>
      </c>
      <c r="U67">
        <v>0</v>
      </c>
      <c r="V67">
        <v>0</v>
      </c>
      <c r="X67">
        <v>0</v>
      </c>
      <c r="Y67">
        <v>0</v>
      </c>
      <c r="Z67">
        <v>0</v>
      </c>
    </row>
    <row r="68" spans="18:26" hidden="1" x14ac:dyDescent="0.45">
      <c r="R68">
        <v>0</v>
      </c>
      <c r="S68">
        <v>0</v>
      </c>
      <c r="T68">
        <v>0</v>
      </c>
      <c r="U68">
        <v>0</v>
      </c>
      <c r="V68">
        <v>0</v>
      </c>
      <c r="X68">
        <v>0</v>
      </c>
      <c r="Y68">
        <v>0</v>
      </c>
      <c r="Z68">
        <v>0</v>
      </c>
    </row>
    <row r="69" spans="18:26" hidden="1" x14ac:dyDescent="0.45">
      <c r="R69">
        <v>0</v>
      </c>
      <c r="S69">
        <v>0</v>
      </c>
      <c r="T69">
        <v>0</v>
      </c>
      <c r="U69">
        <v>0</v>
      </c>
      <c r="V69">
        <v>0</v>
      </c>
      <c r="X69">
        <v>0</v>
      </c>
      <c r="Y69">
        <v>0</v>
      </c>
      <c r="Z69">
        <v>0</v>
      </c>
    </row>
    <row r="70" spans="18:26" hidden="1" x14ac:dyDescent="0.45">
      <c r="R70">
        <v>0</v>
      </c>
      <c r="S70">
        <v>0</v>
      </c>
      <c r="T70">
        <v>0</v>
      </c>
      <c r="U70">
        <v>0</v>
      </c>
      <c r="V70">
        <v>0</v>
      </c>
      <c r="X70">
        <v>0</v>
      </c>
      <c r="Y70">
        <v>0</v>
      </c>
      <c r="Z70">
        <v>0</v>
      </c>
    </row>
    <row r="71" spans="18:26" hidden="1" x14ac:dyDescent="0.45">
      <c r="R71">
        <v>0</v>
      </c>
      <c r="S71">
        <v>0</v>
      </c>
      <c r="T71">
        <v>0</v>
      </c>
      <c r="U71">
        <v>0</v>
      </c>
      <c r="V71">
        <v>0</v>
      </c>
      <c r="X71">
        <v>0</v>
      </c>
      <c r="Y71">
        <v>0</v>
      </c>
      <c r="Z71">
        <v>0</v>
      </c>
    </row>
    <row r="72" spans="18:26" hidden="1" x14ac:dyDescent="0.45">
      <c r="R72">
        <v>0</v>
      </c>
      <c r="S72">
        <v>0</v>
      </c>
      <c r="T72">
        <v>0</v>
      </c>
      <c r="U72">
        <v>0</v>
      </c>
      <c r="V72">
        <v>0</v>
      </c>
      <c r="X72">
        <v>0</v>
      </c>
      <c r="Y72">
        <v>0</v>
      </c>
      <c r="Z72">
        <v>0</v>
      </c>
    </row>
    <row r="73" spans="18:26" hidden="1" x14ac:dyDescent="0.45">
      <c r="R73">
        <v>0</v>
      </c>
      <c r="S73">
        <v>0</v>
      </c>
      <c r="T73">
        <v>0</v>
      </c>
      <c r="U73">
        <v>0</v>
      </c>
      <c r="V73">
        <v>0</v>
      </c>
      <c r="X73">
        <v>0</v>
      </c>
      <c r="Y73">
        <v>0</v>
      </c>
      <c r="Z73">
        <v>0</v>
      </c>
    </row>
    <row r="74" spans="18:26" hidden="1" x14ac:dyDescent="0.45">
      <c r="R74">
        <v>0</v>
      </c>
      <c r="S74">
        <v>0</v>
      </c>
      <c r="T74">
        <v>0</v>
      </c>
      <c r="U74">
        <v>0</v>
      </c>
      <c r="V74">
        <v>0</v>
      </c>
      <c r="X74">
        <v>0</v>
      </c>
      <c r="Y74">
        <v>0</v>
      </c>
      <c r="Z74">
        <v>0</v>
      </c>
    </row>
    <row r="75" spans="18:26" hidden="1" x14ac:dyDescent="0.45">
      <c r="R75">
        <v>0</v>
      </c>
      <c r="S75">
        <v>0</v>
      </c>
      <c r="T75">
        <v>0</v>
      </c>
      <c r="U75">
        <v>0</v>
      </c>
      <c r="V75">
        <v>0</v>
      </c>
      <c r="X75">
        <v>0</v>
      </c>
      <c r="Y75">
        <v>0</v>
      </c>
      <c r="Z75">
        <v>0</v>
      </c>
    </row>
    <row r="76" spans="18:26" hidden="1" x14ac:dyDescent="0.45">
      <c r="R76">
        <v>0</v>
      </c>
      <c r="S76">
        <v>0</v>
      </c>
      <c r="T76">
        <v>0</v>
      </c>
      <c r="U76">
        <v>0</v>
      </c>
      <c r="V76">
        <v>0</v>
      </c>
      <c r="X76">
        <v>0</v>
      </c>
      <c r="Y76">
        <v>0</v>
      </c>
      <c r="Z76">
        <v>0</v>
      </c>
    </row>
    <row r="77" spans="18:26" hidden="1" x14ac:dyDescent="0.45"/>
    <row r="78" spans="18:26" hidden="1" x14ac:dyDescent="0.45"/>
    <row r="79" spans="18:26" hidden="1" x14ac:dyDescent="0.45"/>
    <row r="80" spans="18:26" hidden="1" x14ac:dyDescent="0.45"/>
    <row r="81" spans="1:82" hidden="1" x14ac:dyDescent="0.45"/>
    <row r="82" spans="1:82" hidden="1" x14ac:dyDescent="0.45"/>
    <row r="83" spans="1:82" hidden="1" x14ac:dyDescent="0.45"/>
    <row r="84" spans="1:82" hidden="1" x14ac:dyDescent="0.45"/>
    <row r="85" spans="1:82" hidden="1" x14ac:dyDescent="0.45"/>
    <row r="87" spans="1:82" ht="57" x14ac:dyDescent="0.45">
      <c r="B87" t="s">
        <v>16</v>
      </c>
      <c r="C87" t="s">
        <v>17</v>
      </c>
      <c r="D87" t="s">
        <v>18</v>
      </c>
      <c r="E87" t="s">
        <v>19</v>
      </c>
      <c r="F87" t="s">
        <v>20</v>
      </c>
      <c r="G87" t="s">
        <v>21</v>
      </c>
      <c r="H87" t="s">
        <v>22</v>
      </c>
      <c r="I87" t="s">
        <v>23</v>
      </c>
      <c r="J87" t="s">
        <v>24</v>
      </c>
      <c r="K87" t="s">
        <v>25</v>
      </c>
      <c r="L87" t="s">
        <v>26</v>
      </c>
      <c r="M87" t="s">
        <v>27</v>
      </c>
      <c r="N87" t="s">
        <v>28</v>
      </c>
      <c r="O87" t="s">
        <v>29</v>
      </c>
      <c r="P87" t="s">
        <v>30</v>
      </c>
      <c r="Q87" t="s">
        <v>31</v>
      </c>
      <c r="R87" t="s">
        <v>32</v>
      </c>
      <c r="S87" t="s">
        <v>33</v>
      </c>
      <c r="T87" t="s">
        <v>34</v>
      </c>
      <c r="U87" t="s">
        <v>35</v>
      </c>
      <c r="V87" t="s">
        <v>36</v>
      </c>
      <c r="W87" t="s">
        <v>37</v>
      </c>
      <c r="X87" t="s">
        <v>38</v>
      </c>
      <c r="Y87" t="s">
        <v>39</v>
      </c>
      <c r="Z87" t="s">
        <v>40</v>
      </c>
      <c r="AA87" t="s">
        <v>41</v>
      </c>
      <c r="AB87" t="s">
        <v>42</v>
      </c>
      <c r="AC87" t="s">
        <v>43</v>
      </c>
      <c r="AD87" t="s">
        <v>44</v>
      </c>
      <c r="AE87" t="s">
        <v>45</v>
      </c>
      <c r="AF87" t="s">
        <v>46</v>
      </c>
      <c r="AG87" t="s">
        <v>47</v>
      </c>
      <c r="AH87" t="s">
        <v>48</v>
      </c>
      <c r="AI87" t="s">
        <v>49</v>
      </c>
      <c r="AJ87" t="s">
        <v>50</v>
      </c>
      <c r="AK87" t="s">
        <v>51</v>
      </c>
      <c r="AL87" t="s">
        <v>52</v>
      </c>
      <c r="AM87" t="s">
        <v>53</v>
      </c>
      <c r="AN87" t="s">
        <v>54</v>
      </c>
      <c r="AO87" t="s">
        <v>55</v>
      </c>
      <c r="AP87" t="s">
        <v>56</v>
      </c>
      <c r="AQ87" t="s">
        <v>57</v>
      </c>
      <c r="AR87" t="s">
        <v>58</v>
      </c>
      <c r="AS87" t="s">
        <v>59</v>
      </c>
      <c r="AT87" t="s">
        <v>60</v>
      </c>
      <c r="AU87" t="s">
        <v>61</v>
      </c>
      <c r="AV87" t="s">
        <v>62</v>
      </c>
      <c r="AW87" t="s">
        <v>63</v>
      </c>
      <c r="AX87" t="s">
        <v>64</v>
      </c>
      <c r="AY87" t="s">
        <v>65</v>
      </c>
      <c r="AZ87" t="s">
        <v>66</v>
      </c>
      <c r="BA87" t="s">
        <v>67</v>
      </c>
      <c r="BB87" t="s">
        <v>68</v>
      </c>
      <c r="BC87" t="s">
        <v>69</v>
      </c>
      <c r="BD87" t="s">
        <v>70</v>
      </c>
      <c r="BE87" t="s">
        <v>71</v>
      </c>
      <c r="BF87" t="s">
        <v>72</v>
      </c>
      <c r="BG87" t="s">
        <v>73</v>
      </c>
      <c r="BH87" t="s">
        <v>74</v>
      </c>
      <c r="BI87" t="s">
        <v>75</v>
      </c>
      <c r="BJ87" t="s">
        <v>76</v>
      </c>
      <c r="BK87" t="s">
        <v>77</v>
      </c>
      <c r="BL87" t="s">
        <v>78</v>
      </c>
      <c r="BM87" t="s">
        <v>79</v>
      </c>
      <c r="BN87" t="s">
        <v>80</v>
      </c>
      <c r="BO87" t="s">
        <v>81</v>
      </c>
      <c r="BP87" t="s">
        <v>82</v>
      </c>
      <c r="BQ87" t="s">
        <v>83</v>
      </c>
      <c r="BR87" t="s">
        <v>84</v>
      </c>
      <c r="BS87" t="s">
        <v>85</v>
      </c>
      <c r="BT87" t="s">
        <v>86</v>
      </c>
      <c r="BU87" t="s">
        <v>87</v>
      </c>
      <c r="BV87" t="s">
        <v>88</v>
      </c>
      <c r="BW87" s="12" t="s">
        <v>101</v>
      </c>
      <c r="BX87" s="12" t="s">
        <v>102</v>
      </c>
      <c r="BY87" s="12" t="s">
        <v>103</v>
      </c>
      <c r="BZ87" s="12" t="s">
        <v>104</v>
      </c>
      <c r="CA87" s="12" t="s">
        <v>105</v>
      </c>
      <c r="CB87" s="12" t="s">
        <v>106</v>
      </c>
      <c r="CC87" s="12" t="s">
        <v>89</v>
      </c>
      <c r="CD87" s="12" t="s">
        <v>107</v>
      </c>
    </row>
    <row r="88" spans="1:82" x14ac:dyDescent="0.45">
      <c r="A88" t="s">
        <v>10</v>
      </c>
      <c r="B88">
        <v>-1</v>
      </c>
      <c r="C88">
        <v>0</v>
      </c>
      <c r="D88">
        <v>0</v>
      </c>
      <c r="E88">
        <v>-4</v>
      </c>
      <c r="F88">
        <v>0</v>
      </c>
      <c r="G88">
        <v>-1</v>
      </c>
      <c r="H88">
        <v>0</v>
      </c>
      <c r="I88">
        <v>0</v>
      </c>
      <c r="J88">
        <v>-3</v>
      </c>
      <c r="K88">
        <v>0</v>
      </c>
      <c r="L88">
        <v>0</v>
      </c>
      <c r="M88">
        <v>0</v>
      </c>
      <c r="N88">
        <v>0</v>
      </c>
      <c r="O88">
        <v>-3</v>
      </c>
      <c r="P88">
        <v>0</v>
      </c>
      <c r="Q88">
        <v>0</v>
      </c>
      <c r="R88">
        <v>0</v>
      </c>
      <c r="S88">
        <v>0</v>
      </c>
      <c r="T88">
        <v>-1</v>
      </c>
      <c r="U88">
        <v>0</v>
      </c>
      <c r="V88">
        <v>0</v>
      </c>
      <c r="W88">
        <v>-2</v>
      </c>
      <c r="X88">
        <v>0</v>
      </c>
      <c r="Y88">
        <v>0</v>
      </c>
      <c r="Z88">
        <v>-4</v>
      </c>
      <c r="AA88">
        <v>0</v>
      </c>
      <c r="AB88">
        <v>0</v>
      </c>
      <c r="AC88">
        <v>-4</v>
      </c>
      <c r="AD88">
        <v>-2</v>
      </c>
      <c r="AE88">
        <v>0</v>
      </c>
      <c r="AF88">
        <v>-4</v>
      </c>
      <c r="AG88">
        <v>0</v>
      </c>
      <c r="AH88">
        <v>-1</v>
      </c>
      <c r="AI88">
        <v>0</v>
      </c>
      <c r="AJ88">
        <v>0</v>
      </c>
      <c r="AK88">
        <v>0</v>
      </c>
      <c r="AL88">
        <v>0</v>
      </c>
      <c r="AM88">
        <v>0</v>
      </c>
      <c r="AN88">
        <v>0</v>
      </c>
      <c r="AO88">
        <v>0</v>
      </c>
      <c r="AP88">
        <v>-1.8</v>
      </c>
      <c r="AQ88">
        <v>0</v>
      </c>
      <c r="AR88">
        <v>0</v>
      </c>
      <c r="AS88">
        <v>-1</v>
      </c>
      <c r="AT88">
        <v>0</v>
      </c>
      <c r="AU88">
        <v>-1</v>
      </c>
      <c r="AV88">
        <v>0</v>
      </c>
      <c r="AW88">
        <v>0</v>
      </c>
      <c r="AX88">
        <v>-1</v>
      </c>
      <c r="AY88">
        <v>0</v>
      </c>
      <c r="AZ88">
        <v>0</v>
      </c>
      <c r="BA88">
        <v>0</v>
      </c>
      <c r="BB88">
        <v>0</v>
      </c>
      <c r="BC88">
        <v>0</v>
      </c>
      <c r="BD88">
        <v>0</v>
      </c>
      <c r="BE88">
        <v>0</v>
      </c>
      <c r="BF88">
        <v>0</v>
      </c>
      <c r="BG88">
        <v>0</v>
      </c>
      <c r="BH88">
        <v>0</v>
      </c>
      <c r="BI88">
        <v>0</v>
      </c>
      <c r="BJ88">
        <v>0</v>
      </c>
      <c r="BK88">
        <v>-2</v>
      </c>
      <c r="BL88">
        <v>0</v>
      </c>
      <c r="BM88">
        <v>0</v>
      </c>
      <c r="BN88">
        <v>-3</v>
      </c>
      <c r="BO88">
        <v>0</v>
      </c>
      <c r="BP88">
        <v>0</v>
      </c>
      <c r="BQ88">
        <v>0</v>
      </c>
      <c r="BR88">
        <v>0</v>
      </c>
      <c r="BS88">
        <v>0</v>
      </c>
      <c r="BT88">
        <v>0</v>
      </c>
      <c r="BU88">
        <v>-1</v>
      </c>
      <c r="BV88">
        <v>0</v>
      </c>
      <c r="BW88">
        <v>40.799999999999997</v>
      </c>
      <c r="BX88">
        <v>335.21000000000009</v>
      </c>
      <c r="BY88" s="13">
        <v>0.12171474598013182</v>
      </c>
      <c r="BZ88" s="15">
        <v>10.513269137113125</v>
      </c>
      <c r="CA88">
        <v>70</v>
      </c>
      <c r="CB88">
        <v>373</v>
      </c>
      <c r="CC88" s="13">
        <v>0.1876675603217158</v>
      </c>
      <c r="CD88" s="15">
        <v>18.037471558772523</v>
      </c>
    </row>
    <row r="89" spans="1:82" x14ac:dyDescent="0.45">
      <c r="A89" t="s">
        <v>1</v>
      </c>
      <c r="B89">
        <v>0</v>
      </c>
      <c r="C89">
        <v>-0.4</v>
      </c>
      <c r="D89">
        <v>0</v>
      </c>
      <c r="E89">
        <v>-1</v>
      </c>
      <c r="F89">
        <v>0</v>
      </c>
      <c r="G89">
        <v>-1</v>
      </c>
      <c r="H89">
        <v>0</v>
      </c>
      <c r="I89">
        <v>0</v>
      </c>
      <c r="J89">
        <v>0</v>
      </c>
      <c r="K89">
        <v>0</v>
      </c>
      <c r="L89">
        <v>0</v>
      </c>
      <c r="M89">
        <v>0</v>
      </c>
      <c r="N89">
        <v>0</v>
      </c>
      <c r="O89">
        <v>0</v>
      </c>
      <c r="P89">
        <v>0</v>
      </c>
      <c r="Q89">
        <v>0</v>
      </c>
      <c r="R89">
        <v>0</v>
      </c>
      <c r="S89">
        <v>0</v>
      </c>
      <c r="T89">
        <v>-1</v>
      </c>
      <c r="U89">
        <v>0</v>
      </c>
      <c r="V89">
        <v>0</v>
      </c>
      <c r="W89">
        <v>0</v>
      </c>
      <c r="X89">
        <v>0</v>
      </c>
      <c r="Y89">
        <v>0</v>
      </c>
      <c r="Z89">
        <v>0</v>
      </c>
      <c r="AA89">
        <v>0</v>
      </c>
      <c r="AB89">
        <v>0</v>
      </c>
      <c r="AC89">
        <v>-1</v>
      </c>
      <c r="AD89">
        <v>0</v>
      </c>
      <c r="AE89">
        <v>0</v>
      </c>
      <c r="AF89">
        <v>0</v>
      </c>
      <c r="AG89">
        <v>-1</v>
      </c>
      <c r="AH89">
        <v>0</v>
      </c>
      <c r="AI89">
        <v>0</v>
      </c>
      <c r="AJ89">
        <v>0</v>
      </c>
      <c r="AK89">
        <v>0</v>
      </c>
      <c r="AL89">
        <v>0</v>
      </c>
      <c r="AM89">
        <v>0</v>
      </c>
      <c r="AN89">
        <v>0</v>
      </c>
      <c r="AO89">
        <v>0</v>
      </c>
      <c r="AP89">
        <v>0</v>
      </c>
      <c r="AQ89">
        <v>0</v>
      </c>
      <c r="AR89">
        <v>0</v>
      </c>
      <c r="AS89">
        <v>0</v>
      </c>
      <c r="AT89">
        <v>0</v>
      </c>
      <c r="AU89">
        <v>-1</v>
      </c>
      <c r="AV89">
        <v>0</v>
      </c>
      <c r="AW89">
        <v>0</v>
      </c>
      <c r="AX89">
        <v>0</v>
      </c>
      <c r="AY89">
        <v>0</v>
      </c>
      <c r="AZ89">
        <v>0</v>
      </c>
      <c r="BA89">
        <v>0</v>
      </c>
      <c r="BB89">
        <v>-0.7</v>
      </c>
      <c r="BC89">
        <v>-1</v>
      </c>
      <c r="BD89">
        <v>0</v>
      </c>
      <c r="BE89">
        <v>0</v>
      </c>
      <c r="BF89">
        <v>0</v>
      </c>
      <c r="BG89">
        <v>0</v>
      </c>
      <c r="BH89">
        <v>0</v>
      </c>
      <c r="BI89">
        <v>0</v>
      </c>
      <c r="BJ89">
        <v>0</v>
      </c>
      <c r="BK89">
        <v>0</v>
      </c>
      <c r="BL89">
        <v>0</v>
      </c>
      <c r="BM89">
        <v>0</v>
      </c>
      <c r="BN89">
        <v>0</v>
      </c>
      <c r="BO89">
        <v>0</v>
      </c>
      <c r="BP89">
        <v>0</v>
      </c>
      <c r="BQ89">
        <v>0</v>
      </c>
      <c r="BR89">
        <v>0</v>
      </c>
      <c r="BS89">
        <v>0</v>
      </c>
      <c r="BT89">
        <v>0</v>
      </c>
      <c r="BU89">
        <v>0</v>
      </c>
      <c r="BV89">
        <v>0</v>
      </c>
      <c r="BW89">
        <v>8.1</v>
      </c>
      <c r="BX89">
        <v>101.67300000000002</v>
      </c>
      <c r="BY89" s="13">
        <v>7.9667168274763209E-2</v>
      </c>
      <c r="BZ89" s="15">
        <v>6.6873065015479884</v>
      </c>
      <c r="CA89">
        <v>24</v>
      </c>
      <c r="CB89">
        <v>143</v>
      </c>
      <c r="CC89" s="13">
        <v>0.16783216783216784</v>
      </c>
      <c r="CD89" s="15">
        <v>3.4297865529501879</v>
      </c>
    </row>
    <row r="90" spans="1:82" x14ac:dyDescent="0.45">
      <c r="A90" t="s">
        <v>14</v>
      </c>
      <c r="B90">
        <v>-1</v>
      </c>
      <c r="C90">
        <v>-1</v>
      </c>
      <c r="D90">
        <v>0</v>
      </c>
      <c r="E90">
        <v>-2</v>
      </c>
      <c r="F90">
        <v>0</v>
      </c>
      <c r="G90">
        <v>-1</v>
      </c>
      <c r="H90">
        <v>0</v>
      </c>
      <c r="I90">
        <v>0</v>
      </c>
      <c r="J90">
        <v>0</v>
      </c>
      <c r="K90">
        <v>0</v>
      </c>
      <c r="L90">
        <v>0</v>
      </c>
      <c r="M90">
        <v>0</v>
      </c>
      <c r="N90">
        <v>0</v>
      </c>
      <c r="O90">
        <v>0</v>
      </c>
      <c r="P90">
        <v>0</v>
      </c>
      <c r="Q90">
        <v>0</v>
      </c>
      <c r="R90">
        <v>0</v>
      </c>
      <c r="S90">
        <v>0</v>
      </c>
      <c r="T90">
        <v>0</v>
      </c>
      <c r="U90">
        <v>0</v>
      </c>
      <c r="V90">
        <v>0</v>
      </c>
      <c r="W90">
        <v>0</v>
      </c>
      <c r="X90">
        <v>0</v>
      </c>
      <c r="Y90">
        <v>0</v>
      </c>
      <c r="Z90">
        <v>-1</v>
      </c>
      <c r="AA90">
        <v>0</v>
      </c>
      <c r="AB90">
        <v>0</v>
      </c>
      <c r="AC90">
        <v>0</v>
      </c>
      <c r="AD90">
        <v>0</v>
      </c>
      <c r="AE90">
        <v>0</v>
      </c>
      <c r="AF90">
        <v>-1</v>
      </c>
      <c r="AG90">
        <v>-1</v>
      </c>
      <c r="AH90">
        <v>-1</v>
      </c>
      <c r="AI90">
        <v>0</v>
      </c>
      <c r="AJ90">
        <v>0</v>
      </c>
      <c r="AK90">
        <v>0</v>
      </c>
      <c r="AL90">
        <v>0</v>
      </c>
      <c r="AM90">
        <v>0</v>
      </c>
      <c r="AN90">
        <v>0</v>
      </c>
      <c r="AO90">
        <v>0</v>
      </c>
      <c r="AP90">
        <v>0</v>
      </c>
      <c r="AQ90">
        <v>0</v>
      </c>
      <c r="AR90">
        <v>0</v>
      </c>
      <c r="AS90">
        <v>0</v>
      </c>
      <c r="AT90">
        <v>0</v>
      </c>
      <c r="AU90">
        <v>0</v>
      </c>
      <c r="AV90">
        <v>-2</v>
      </c>
      <c r="AW90">
        <v>0</v>
      </c>
      <c r="AX90">
        <v>0</v>
      </c>
      <c r="AY90">
        <v>0</v>
      </c>
      <c r="AZ90">
        <v>0</v>
      </c>
      <c r="BA90">
        <v>0</v>
      </c>
      <c r="BB90">
        <v>-1</v>
      </c>
      <c r="BC90">
        <v>-1</v>
      </c>
      <c r="BD90">
        <v>0</v>
      </c>
      <c r="BE90">
        <v>0</v>
      </c>
      <c r="BF90">
        <v>0</v>
      </c>
      <c r="BG90">
        <v>0</v>
      </c>
      <c r="BH90">
        <v>0</v>
      </c>
      <c r="BI90">
        <v>0</v>
      </c>
      <c r="BJ90">
        <v>0</v>
      </c>
      <c r="BK90">
        <v>0</v>
      </c>
      <c r="BL90">
        <v>0</v>
      </c>
      <c r="BM90">
        <v>-1</v>
      </c>
      <c r="BN90">
        <v>-1</v>
      </c>
      <c r="BO90">
        <v>0</v>
      </c>
      <c r="BP90">
        <v>-2</v>
      </c>
      <c r="BQ90">
        <v>0</v>
      </c>
      <c r="BR90">
        <v>0</v>
      </c>
      <c r="BS90">
        <v>0</v>
      </c>
      <c r="BT90">
        <v>0</v>
      </c>
      <c r="BU90">
        <v>-1</v>
      </c>
      <c r="BV90">
        <v>0</v>
      </c>
      <c r="BW90">
        <v>18</v>
      </c>
      <c r="BX90">
        <v>134.43200000000002</v>
      </c>
      <c r="BY90" s="13">
        <v>0.13389669126398476</v>
      </c>
      <c r="BZ90" s="15">
        <v>11.542234961429699</v>
      </c>
      <c r="CA90">
        <v>36.99</v>
      </c>
      <c r="CB90">
        <v>131.32</v>
      </c>
      <c r="CC90" s="13">
        <v>0.28167834297898264</v>
      </c>
      <c r="CD90" s="15">
        <v>23.719292845738028</v>
      </c>
    </row>
    <row r="91" spans="1:82" x14ac:dyDescent="0.45">
      <c r="A91" t="s">
        <v>2</v>
      </c>
      <c r="B91">
        <v>-3</v>
      </c>
      <c r="C91">
        <v>0</v>
      </c>
      <c r="D91">
        <v>0</v>
      </c>
      <c r="E91">
        <v>-1</v>
      </c>
      <c r="F91">
        <v>0</v>
      </c>
      <c r="G91">
        <v>-1</v>
      </c>
      <c r="H91">
        <v>0</v>
      </c>
      <c r="I91">
        <v>0</v>
      </c>
      <c r="J91">
        <v>0</v>
      </c>
      <c r="K91">
        <v>0</v>
      </c>
      <c r="L91">
        <v>0</v>
      </c>
      <c r="M91">
        <v>0</v>
      </c>
      <c r="N91">
        <v>0</v>
      </c>
      <c r="O91">
        <v>0</v>
      </c>
      <c r="P91">
        <v>0</v>
      </c>
      <c r="Q91">
        <v>0</v>
      </c>
      <c r="R91">
        <v>0</v>
      </c>
      <c r="S91">
        <v>0</v>
      </c>
      <c r="T91">
        <v>0</v>
      </c>
      <c r="U91">
        <v>0</v>
      </c>
      <c r="V91">
        <v>0</v>
      </c>
      <c r="W91">
        <v>0</v>
      </c>
      <c r="X91">
        <v>0</v>
      </c>
      <c r="Y91">
        <v>-1</v>
      </c>
      <c r="Z91">
        <v>0</v>
      </c>
      <c r="AA91">
        <v>0</v>
      </c>
      <c r="AB91">
        <v>0</v>
      </c>
      <c r="AC91">
        <v>0</v>
      </c>
      <c r="AD91">
        <v>0</v>
      </c>
      <c r="AE91">
        <v>0</v>
      </c>
      <c r="AF91">
        <v>0</v>
      </c>
      <c r="AG91">
        <v>0</v>
      </c>
      <c r="AH91">
        <v>-1</v>
      </c>
      <c r="AI91">
        <v>0</v>
      </c>
      <c r="AJ91">
        <v>0</v>
      </c>
      <c r="AK91">
        <v>0</v>
      </c>
      <c r="AL91">
        <v>0</v>
      </c>
      <c r="AM91">
        <v>-1</v>
      </c>
      <c r="AN91">
        <v>0</v>
      </c>
      <c r="AO91">
        <v>0</v>
      </c>
      <c r="AP91">
        <v>0</v>
      </c>
      <c r="AQ91">
        <v>0</v>
      </c>
      <c r="AR91">
        <v>0</v>
      </c>
      <c r="AS91">
        <v>-1</v>
      </c>
      <c r="AT91">
        <v>0</v>
      </c>
      <c r="AU91">
        <v>-3.1</v>
      </c>
      <c r="AV91">
        <v>-1</v>
      </c>
      <c r="AW91">
        <v>0</v>
      </c>
      <c r="AX91">
        <v>-1</v>
      </c>
      <c r="AY91">
        <v>0</v>
      </c>
      <c r="AZ91">
        <v>0</v>
      </c>
      <c r="BA91">
        <v>0</v>
      </c>
      <c r="BB91">
        <v>0</v>
      </c>
      <c r="BC91">
        <v>-1</v>
      </c>
      <c r="BD91">
        <v>0</v>
      </c>
      <c r="BE91">
        <v>0</v>
      </c>
      <c r="BF91">
        <v>0</v>
      </c>
      <c r="BG91">
        <v>0</v>
      </c>
      <c r="BH91">
        <v>0</v>
      </c>
      <c r="BI91">
        <v>0</v>
      </c>
      <c r="BJ91">
        <v>0</v>
      </c>
      <c r="BK91">
        <v>0</v>
      </c>
      <c r="BL91">
        <v>0</v>
      </c>
      <c r="BM91">
        <v>0</v>
      </c>
      <c r="BN91">
        <v>-1</v>
      </c>
      <c r="BO91">
        <v>0</v>
      </c>
      <c r="BP91">
        <v>0</v>
      </c>
      <c r="BQ91">
        <v>0</v>
      </c>
      <c r="BR91">
        <v>0</v>
      </c>
      <c r="BS91">
        <v>-1</v>
      </c>
      <c r="BT91">
        <v>0</v>
      </c>
      <c r="BU91">
        <v>0</v>
      </c>
      <c r="BV91">
        <v>0</v>
      </c>
      <c r="BW91">
        <v>17.100000000000001</v>
      </c>
      <c r="BX91">
        <v>297.858</v>
      </c>
      <c r="BY91" s="13">
        <v>5.7409906734081348E-2</v>
      </c>
      <c r="BZ91" s="15">
        <v>4.357831481892064</v>
      </c>
      <c r="CA91">
        <v>34.5</v>
      </c>
      <c r="CB91">
        <v>275.8</v>
      </c>
      <c r="CC91" s="13">
        <v>0.12509064539521392</v>
      </c>
      <c r="CD91" s="15">
        <v>8.7921161476769711</v>
      </c>
    </row>
    <row r="92" spans="1:82" x14ac:dyDescent="0.45">
      <c r="A92" t="s">
        <v>13</v>
      </c>
      <c r="B92">
        <v>0</v>
      </c>
      <c r="C92">
        <v>0</v>
      </c>
      <c r="D92">
        <v>0</v>
      </c>
      <c r="E92">
        <v>-2</v>
      </c>
      <c r="F92">
        <v>0</v>
      </c>
      <c r="G92">
        <v>-1</v>
      </c>
      <c r="H92">
        <v>0</v>
      </c>
      <c r="I92">
        <v>0</v>
      </c>
      <c r="J92">
        <v>-1</v>
      </c>
      <c r="K92">
        <v>0</v>
      </c>
      <c r="L92">
        <v>0</v>
      </c>
      <c r="M92">
        <v>0</v>
      </c>
      <c r="N92">
        <v>0</v>
      </c>
      <c r="O92">
        <v>-2</v>
      </c>
      <c r="P92">
        <v>0</v>
      </c>
      <c r="Q92">
        <v>0</v>
      </c>
      <c r="R92">
        <v>0</v>
      </c>
      <c r="S92">
        <v>0</v>
      </c>
      <c r="T92">
        <v>0</v>
      </c>
      <c r="U92">
        <v>0</v>
      </c>
      <c r="V92">
        <v>-1</v>
      </c>
      <c r="W92">
        <v>0</v>
      </c>
      <c r="X92">
        <v>0</v>
      </c>
      <c r="Y92">
        <v>-2</v>
      </c>
      <c r="Z92">
        <v>0</v>
      </c>
      <c r="AA92">
        <v>0</v>
      </c>
      <c r="AB92">
        <v>0</v>
      </c>
      <c r="AC92">
        <v>-4.2</v>
      </c>
      <c r="AD92">
        <v>0</v>
      </c>
      <c r="AE92">
        <v>0</v>
      </c>
      <c r="AF92">
        <v>-1</v>
      </c>
      <c r="AG92">
        <v>-2</v>
      </c>
      <c r="AH92">
        <v>0</v>
      </c>
      <c r="AI92">
        <v>0</v>
      </c>
      <c r="AJ92">
        <v>0</v>
      </c>
      <c r="AK92">
        <v>0</v>
      </c>
      <c r="AL92">
        <v>0</v>
      </c>
      <c r="AM92">
        <v>0</v>
      </c>
      <c r="AN92">
        <v>0</v>
      </c>
      <c r="AO92">
        <v>0</v>
      </c>
      <c r="AP92">
        <v>-1</v>
      </c>
      <c r="AQ92">
        <v>0</v>
      </c>
      <c r="AR92">
        <v>0</v>
      </c>
      <c r="AS92">
        <v>0</v>
      </c>
      <c r="AT92">
        <v>0</v>
      </c>
      <c r="AU92">
        <v>0</v>
      </c>
      <c r="AV92">
        <v>0</v>
      </c>
      <c r="AW92">
        <v>0</v>
      </c>
      <c r="AX92">
        <v>-1</v>
      </c>
      <c r="AY92">
        <v>0</v>
      </c>
      <c r="AZ92">
        <v>0</v>
      </c>
      <c r="BA92">
        <v>0</v>
      </c>
      <c r="BB92">
        <v>0</v>
      </c>
      <c r="BC92">
        <v>-1</v>
      </c>
      <c r="BD92">
        <v>0</v>
      </c>
      <c r="BE92">
        <v>0</v>
      </c>
      <c r="BF92">
        <v>0</v>
      </c>
      <c r="BG92">
        <v>0</v>
      </c>
      <c r="BH92">
        <v>0</v>
      </c>
      <c r="BI92">
        <v>0</v>
      </c>
      <c r="BJ92">
        <v>0</v>
      </c>
      <c r="BK92">
        <v>0</v>
      </c>
      <c r="BL92">
        <v>0</v>
      </c>
      <c r="BM92">
        <v>0</v>
      </c>
      <c r="BN92">
        <v>-1</v>
      </c>
      <c r="BO92">
        <v>0</v>
      </c>
      <c r="BP92">
        <v>0</v>
      </c>
      <c r="BQ92">
        <v>0</v>
      </c>
      <c r="BR92">
        <v>0</v>
      </c>
      <c r="BS92">
        <v>-1.6</v>
      </c>
      <c r="BT92">
        <v>0</v>
      </c>
      <c r="BU92">
        <v>0</v>
      </c>
      <c r="BV92">
        <v>0</v>
      </c>
      <c r="BW92">
        <v>21.8</v>
      </c>
      <c r="BX92">
        <v>277.05</v>
      </c>
      <c r="BY92" s="13">
        <v>7.8686157733261139E-2</v>
      </c>
      <c r="BZ92" s="15">
        <v>6.6667686050245418</v>
      </c>
      <c r="CA92">
        <v>17.149999999999999</v>
      </c>
      <c r="CB92">
        <v>268.8</v>
      </c>
      <c r="CC92" s="13">
        <v>6.3802083333333329E-2</v>
      </c>
      <c r="CD92" s="15">
        <v>5.244728512668388</v>
      </c>
    </row>
    <row r="93" spans="1:82" x14ac:dyDescent="0.45">
      <c r="A93" t="s">
        <v>5</v>
      </c>
      <c r="B93">
        <v>-3</v>
      </c>
      <c r="C93">
        <v>0</v>
      </c>
      <c r="D93">
        <v>0</v>
      </c>
      <c r="E93">
        <v>-7</v>
      </c>
      <c r="F93">
        <v>0</v>
      </c>
      <c r="G93">
        <v>0</v>
      </c>
      <c r="H93">
        <v>0</v>
      </c>
      <c r="I93">
        <v>0</v>
      </c>
      <c r="J93">
        <v>0</v>
      </c>
      <c r="K93">
        <v>0</v>
      </c>
      <c r="L93">
        <v>-1</v>
      </c>
      <c r="M93">
        <v>-1</v>
      </c>
      <c r="N93">
        <v>0</v>
      </c>
      <c r="O93">
        <v>-4</v>
      </c>
      <c r="P93">
        <v>0</v>
      </c>
      <c r="Q93">
        <v>-1</v>
      </c>
      <c r="R93">
        <v>0</v>
      </c>
      <c r="S93">
        <v>0</v>
      </c>
      <c r="T93">
        <v>0</v>
      </c>
      <c r="U93">
        <v>0</v>
      </c>
      <c r="V93">
        <v>0</v>
      </c>
      <c r="W93">
        <v>0</v>
      </c>
      <c r="X93">
        <v>0</v>
      </c>
      <c r="Y93">
        <v>0</v>
      </c>
      <c r="Z93">
        <v>0</v>
      </c>
      <c r="AA93">
        <v>-1</v>
      </c>
      <c r="AB93">
        <v>0</v>
      </c>
      <c r="AC93">
        <v>-1</v>
      </c>
      <c r="AD93">
        <v>-1</v>
      </c>
      <c r="AE93">
        <v>0</v>
      </c>
      <c r="AF93">
        <v>-2</v>
      </c>
      <c r="AG93">
        <v>0</v>
      </c>
      <c r="AH93">
        <v>-2</v>
      </c>
      <c r="AI93">
        <v>0</v>
      </c>
      <c r="AJ93">
        <v>0</v>
      </c>
      <c r="AK93">
        <v>0</v>
      </c>
      <c r="AL93">
        <v>0</v>
      </c>
      <c r="AM93">
        <v>0</v>
      </c>
      <c r="AN93">
        <v>-1</v>
      </c>
      <c r="AO93">
        <v>0</v>
      </c>
      <c r="AP93">
        <v>0</v>
      </c>
      <c r="AQ93">
        <v>0</v>
      </c>
      <c r="AR93">
        <v>0</v>
      </c>
      <c r="AS93">
        <v>-2</v>
      </c>
      <c r="AT93">
        <v>0</v>
      </c>
      <c r="AU93">
        <v>-2</v>
      </c>
      <c r="AV93">
        <v>0</v>
      </c>
      <c r="AW93">
        <v>0</v>
      </c>
      <c r="AX93">
        <v>0</v>
      </c>
      <c r="AY93">
        <v>0</v>
      </c>
      <c r="AZ93">
        <v>0</v>
      </c>
      <c r="BA93">
        <v>0</v>
      </c>
      <c r="BB93">
        <v>0</v>
      </c>
      <c r="BC93">
        <v>-1</v>
      </c>
      <c r="BD93">
        <v>-1</v>
      </c>
      <c r="BE93">
        <v>0</v>
      </c>
      <c r="BF93">
        <v>0</v>
      </c>
      <c r="BG93">
        <v>0</v>
      </c>
      <c r="BH93">
        <v>0</v>
      </c>
      <c r="BI93">
        <v>0</v>
      </c>
      <c r="BJ93">
        <v>0</v>
      </c>
      <c r="BK93">
        <v>-4</v>
      </c>
      <c r="BL93">
        <v>0</v>
      </c>
      <c r="BM93">
        <v>0</v>
      </c>
      <c r="BN93">
        <v>-1</v>
      </c>
      <c r="BO93">
        <v>-2</v>
      </c>
      <c r="BP93">
        <v>-0.8</v>
      </c>
      <c r="BQ93">
        <v>0</v>
      </c>
      <c r="BR93">
        <v>0</v>
      </c>
      <c r="BS93">
        <v>-1</v>
      </c>
      <c r="BT93">
        <v>0</v>
      </c>
      <c r="BU93">
        <v>0</v>
      </c>
      <c r="BV93">
        <v>-1</v>
      </c>
      <c r="BW93">
        <v>40.799999999999997</v>
      </c>
      <c r="BX93">
        <v>613.60500000000002</v>
      </c>
      <c r="BY93" s="13">
        <v>6.6492287383577375E-2</v>
      </c>
      <c r="BZ93" s="15">
        <v>6.6882285538181101</v>
      </c>
      <c r="CA93">
        <v>149.66000000000003</v>
      </c>
      <c r="CB93">
        <v>653.82000000000005</v>
      </c>
      <c r="CC93" s="13">
        <v>0.22890092074271209</v>
      </c>
      <c r="CD93" s="15">
        <v>24.533340327559277</v>
      </c>
    </row>
    <row r="94" spans="1:82" x14ac:dyDescent="0.45">
      <c r="A94" t="s">
        <v>11</v>
      </c>
      <c r="B94">
        <v>-1</v>
      </c>
      <c r="C94">
        <v>-3</v>
      </c>
      <c r="D94">
        <v>0</v>
      </c>
      <c r="E94">
        <v>-2</v>
      </c>
      <c r="F94">
        <v>0</v>
      </c>
      <c r="G94">
        <v>-1</v>
      </c>
      <c r="H94">
        <v>0</v>
      </c>
      <c r="I94">
        <v>-1</v>
      </c>
      <c r="J94">
        <v>-3.6</v>
      </c>
      <c r="K94">
        <v>-1</v>
      </c>
      <c r="L94">
        <v>0</v>
      </c>
      <c r="M94">
        <v>0</v>
      </c>
      <c r="N94">
        <v>0</v>
      </c>
      <c r="O94">
        <v>-4</v>
      </c>
      <c r="P94">
        <v>0</v>
      </c>
      <c r="Q94">
        <v>0</v>
      </c>
      <c r="R94">
        <v>0</v>
      </c>
      <c r="S94">
        <v>0</v>
      </c>
      <c r="T94">
        <v>-2</v>
      </c>
      <c r="U94">
        <v>0</v>
      </c>
      <c r="V94">
        <v>-4</v>
      </c>
      <c r="W94">
        <v>0</v>
      </c>
      <c r="X94">
        <v>-1</v>
      </c>
      <c r="Y94">
        <v>-2</v>
      </c>
      <c r="Z94">
        <v>-1</v>
      </c>
      <c r="AA94">
        <v>-1</v>
      </c>
      <c r="AB94">
        <v>0</v>
      </c>
      <c r="AC94">
        <v>-3.6</v>
      </c>
      <c r="AD94">
        <v>-2</v>
      </c>
      <c r="AE94">
        <v>-1</v>
      </c>
      <c r="AF94">
        <v>-2</v>
      </c>
      <c r="AG94">
        <v>-2</v>
      </c>
      <c r="AH94">
        <v>-2</v>
      </c>
      <c r="AI94">
        <v>0</v>
      </c>
      <c r="AJ94">
        <v>0</v>
      </c>
      <c r="AK94">
        <v>0</v>
      </c>
      <c r="AL94">
        <v>0</v>
      </c>
      <c r="AM94">
        <v>0</v>
      </c>
      <c r="AN94">
        <v>-2</v>
      </c>
      <c r="AO94">
        <v>0</v>
      </c>
      <c r="AP94">
        <v>0</v>
      </c>
      <c r="AQ94">
        <v>0</v>
      </c>
      <c r="AR94">
        <v>0</v>
      </c>
      <c r="AS94">
        <v>-1</v>
      </c>
      <c r="AT94">
        <v>0</v>
      </c>
      <c r="AU94">
        <v>-1.6</v>
      </c>
      <c r="AV94">
        <v>0</v>
      </c>
      <c r="AW94">
        <v>0</v>
      </c>
      <c r="AX94">
        <v>-1</v>
      </c>
      <c r="AY94">
        <v>-1</v>
      </c>
      <c r="AZ94">
        <v>0</v>
      </c>
      <c r="BA94">
        <v>-1</v>
      </c>
      <c r="BB94">
        <v>-1</v>
      </c>
      <c r="BC94">
        <v>0</v>
      </c>
      <c r="BD94">
        <v>0</v>
      </c>
      <c r="BE94">
        <v>0</v>
      </c>
      <c r="BF94">
        <v>-2</v>
      </c>
      <c r="BG94">
        <v>-0.7</v>
      </c>
      <c r="BH94">
        <v>-1</v>
      </c>
      <c r="BI94">
        <v>-0.8</v>
      </c>
      <c r="BJ94">
        <v>0</v>
      </c>
      <c r="BK94">
        <v>0</v>
      </c>
      <c r="BL94">
        <v>0</v>
      </c>
      <c r="BM94">
        <v>0</v>
      </c>
      <c r="BN94">
        <v>0</v>
      </c>
      <c r="BO94">
        <v>-1</v>
      </c>
      <c r="BP94">
        <v>-0.8</v>
      </c>
      <c r="BQ94">
        <v>0</v>
      </c>
      <c r="BR94">
        <v>0</v>
      </c>
      <c r="BS94">
        <v>-5</v>
      </c>
      <c r="BT94">
        <v>0</v>
      </c>
      <c r="BU94">
        <v>0</v>
      </c>
      <c r="BV94">
        <v>0</v>
      </c>
      <c r="BW94">
        <v>60.1</v>
      </c>
      <c r="BX94">
        <v>1799.2419999999995</v>
      </c>
      <c r="BY94" s="13">
        <v>3.3402955244486297E-2</v>
      </c>
      <c r="BZ94" s="15">
        <v>4.4372254420613535</v>
      </c>
      <c r="CA94">
        <v>158.87</v>
      </c>
      <c r="CB94">
        <v>1806.0500000000002</v>
      </c>
      <c r="CC94" s="13">
        <v>8.7965449461532064E-2</v>
      </c>
      <c r="CD94" s="15">
        <v>11.729484292517258</v>
      </c>
    </row>
    <row r="95" spans="1:82" x14ac:dyDescent="0.45">
      <c r="A95" t="s">
        <v>4</v>
      </c>
      <c r="B95">
        <v>0</v>
      </c>
      <c r="C95">
        <v>-0.8</v>
      </c>
      <c r="D95">
        <v>0</v>
      </c>
      <c r="E95">
        <v>-5.5</v>
      </c>
      <c r="F95">
        <v>0</v>
      </c>
      <c r="G95">
        <v>-2</v>
      </c>
      <c r="H95">
        <v>0</v>
      </c>
      <c r="I95">
        <v>0</v>
      </c>
      <c r="J95">
        <v>-2</v>
      </c>
      <c r="K95">
        <v>0</v>
      </c>
      <c r="L95">
        <v>0</v>
      </c>
      <c r="M95">
        <v>0</v>
      </c>
      <c r="N95">
        <v>0</v>
      </c>
      <c r="O95">
        <v>-3</v>
      </c>
      <c r="P95">
        <v>0</v>
      </c>
      <c r="Q95">
        <v>0</v>
      </c>
      <c r="R95">
        <v>0</v>
      </c>
      <c r="S95">
        <v>0</v>
      </c>
      <c r="T95">
        <v>-1</v>
      </c>
      <c r="U95">
        <v>0</v>
      </c>
      <c r="V95">
        <v>-1</v>
      </c>
      <c r="W95">
        <v>0</v>
      </c>
      <c r="X95">
        <v>0</v>
      </c>
      <c r="Y95">
        <v>0</v>
      </c>
      <c r="Z95">
        <v>-2</v>
      </c>
      <c r="AA95">
        <v>-4</v>
      </c>
      <c r="AB95">
        <v>0</v>
      </c>
      <c r="AC95">
        <v>-4.8</v>
      </c>
      <c r="AD95">
        <v>-2</v>
      </c>
      <c r="AE95">
        <v>0</v>
      </c>
      <c r="AF95">
        <v>0</v>
      </c>
      <c r="AG95">
        <v>-3</v>
      </c>
      <c r="AH95">
        <v>-2</v>
      </c>
      <c r="AI95">
        <v>0</v>
      </c>
      <c r="AJ95">
        <v>0</v>
      </c>
      <c r="AK95">
        <v>-1</v>
      </c>
      <c r="AL95">
        <v>-1</v>
      </c>
      <c r="AM95">
        <v>0</v>
      </c>
      <c r="AN95">
        <v>-1</v>
      </c>
      <c r="AO95">
        <v>0</v>
      </c>
      <c r="AP95">
        <v>0</v>
      </c>
      <c r="AQ95">
        <v>0</v>
      </c>
      <c r="AR95">
        <v>0</v>
      </c>
      <c r="AS95">
        <v>-1</v>
      </c>
      <c r="AT95">
        <v>0</v>
      </c>
      <c r="AU95">
        <v>-4</v>
      </c>
      <c r="AV95">
        <v>-1</v>
      </c>
      <c r="AW95">
        <v>0</v>
      </c>
      <c r="AX95">
        <v>0</v>
      </c>
      <c r="AY95">
        <v>0</v>
      </c>
      <c r="AZ95">
        <v>0</v>
      </c>
      <c r="BA95">
        <v>0</v>
      </c>
      <c r="BB95">
        <v>0</v>
      </c>
      <c r="BC95">
        <v>-1</v>
      </c>
      <c r="BD95">
        <v>0</v>
      </c>
      <c r="BE95">
        <v>0</v>
      </c>
      <c r="BF95">
        <v>0</v>
      </c>
      <c r="BG95">
        <v>0</v>
      </c>
      <c r="BH95">
        <v>0</v>
      </c>
      <c r="BI95">
        <v>0</v>
      </c>
      <c r="BJ95">
        <v>0</v>
      </c>
      <c r="BK95">
        <v>0</v>
      </c>
      <c r="BL95">
        <v>0</v>
      </c>
      <c r="BM95">
        <v>0</v>
      </c>
      <c r="BN95">
        <v>-2</v>
      </c>
      <c r="BO95">
        <v>0</v>
      </c>
      <c r="BP95">
        <v>-1.7</v>
      </c>
      <c r="BQ95">
        <v>0</v>
      </c>
      <c r="BR95">
        <v>0</v>
      </c>
      <c r="BS95">
        <v>-3</v>
      </c>
      <c r="BT95">
        <v>0</v>
      </c>
      <c r="BU95">
        <v>-2</v>
      </c>
      <c r="BV95">
        <v>0</v>
      </c>
      <c r="BW95">
        <v>51.8</v>
      </c>
      <c r="BX95">
        <v>319.24399999999997</v>
      </c>
      <c r="BY95" s="13">
        <v>0.16225833531718689</v>
      </c>
      <c r="BZ95" s="15">
        <v>15.444844314180337</v>
      </c>
      <c r="CA95">
        <v>100</v>
      </c>
      <c r="CB95">
        <v>379</v>
      </c>
      <c r="CC95" s="13">
        <v>0.26385224274406333</v>
      </c>
      <c r="CD95" s="15">
        <v>29.816301764826903</v>
      </c>
    </row>
    <row r="96" spans="1:82" x14ac:dyDescent="0.45">
      <c r="A96" t="s">
        <v>12</v>
      </c>
      <c r="B96">
        <v>-1</v>
      </c>
      <c r="C96">
        <v>-2.1</v>
      </c>
      <c r="D96">
        <v>0</v>
      </c>
      <c r="E96">
        <v>-5.4</v>
      </c>
      <c r="F96">
        <v>0</v>
      </c>
      <c r="G96">
        <v>-2.2000000000000002</v>
      </c>
      <c r="H96">
        <v>0</v>
      </c>
      <c r="I96">
        <v>0</v>
      </c>
      <c r="J96">
        <v>-7</v>
      </c>
      <c r="K96">
        <v>0</v>
      </c>
      <c r="L96">
        <v>0</v>
      </c>
      <c r="M96">
        <v>0</v>
      </c>
      <c r="N96">
        <v>0</v>
      </c>
      <c r="O96">
        <v>-2.7</v>
      </c>
      <c r="P96">
        <v>0</v>
      </c>
      <c r="Q96">
        <v>0</v>
      </c>
      <c r="R96">
        <v>0</v>
      </c>
      <c r="S96">
        <v>0</v>
      </c>
      <c r="T96">
        <v>-3.7</v>
      </c>
      <c r="U96">
        <v>0</v>
      </c>
      <c r="V96">
        <v>-1</v>
      </c>
      <c r="W96">
        <v>-1.1499999999999999</v>
      </c>
      <c r="X96">
        <v>0</v>
      </c>
      <c r="Y96">
        <v>0</v>
      </c>
      <c r="Z96">
        <v>-2.1</v>
      </c>
      <c r="AA96">
        <v>0</v>
      </c>
      <c r="AB96">
        <v>0</v>
      </c>
      <c r="AC96">
        <v>-11.5</v>
      </c>
      <c r="AD96">
        <v>-3.6</v>
      </c>
      <c r="AE96">
        <v>-1</v>
      </c>
      <c r="AF96">
        <v>-3.8</v>
      </c>
      <c r="AG96">
        <v>-1</v>
      </c>
      <c r="AH96">
        <v>0</v>
      </c>
      <c r="AI96">
        <v>0</v>
      </c>
      <c r="AJ96">
        <v>0</v>
      </c>
      <c r="AK96">
        <v>0</v>
      </c>
      <c r="AL96">
        <v>0</v>
      </c>
      <c r="AM96">
        <v>-1.7000000000000002</v>
      </c>
      <c r="AN96">
        <v>0</v>
      </c>
      <c r="AO96">
        <v>0</v>
      </c>
      <c r="AP96">
        <v>0</v>
      </c>
      <c r="AQ96">
        <v>0</v>
      </c>
      <c r="AR96">
        <v>0</v>
      </c>
      <c r="AS96">
        <v>-1</v>
      </c>
      <c r="AT96">
        <v>-1</v>
      </c>
      <c r="AU96">
        <v>-0.95</v>
      </c>
      <c r="AV96">
        <v>-2.2000000000000002</v>
      </c>
      <c r="AW96">
        <v>0</v>
      </c>
      <c r="AX96">
        <v>-1.2</v>
      </c>
      <c r="AY96">
        <v>0</v>
      </c>
      <c r="AZ96">
        <v>0</v>
      </c>
      <c r="BA96">
        <v>0</v>
      </c>
      <c r="BB96">
        <v>0</v>
      </c>
      <c r="BC96">
        <v>-2.2000000000000002</v>
      </c>
      <c r="BD96">
        <v>0</v>
      </c>
      <c r="BE96">
        <v>0</v>
      </c>
      <c r="BF96">
        <v>0</v>
      </c>
      <c r="BG96">
        <v>0</v>
      </c>
      <c r="BH96">
        <v>0</v>
      </c>
      <c r="BI96">
        <v>0</v>
      </c>
      <c r="BJ96">
        <v>0</v>
      </c>
      <c r="BK96">
        <v>0</v>
      </c>
      <c r="BL96">
        <v>0</v>
      </c>
      <c r="BM96">
        <v>0</v>
      </c>
      <c r="BN96">
        <v>-2.8</v>
      </c>
      <c r="BO96">
        <v>0</v>
      </c>
      <c r="BP96">
        <v>-1.2</v>
      </c>
      <c r="BQ96">
        <v>0</v>
      </c>
      <c r="BR96">
        <v>0</v>
      </c>
      <c r="BS96">
        <v>0</v>
      </c>
      <c r="BT96">
        <v>0</v>
      </c>
      <c r="BU96">
        <v>-2</v>
      </c>
      <c r="BV96">
        <v>-2</v>
      </c>
      <c r="BW96">
        <v>67.5</v>
      </c>
      <c r="BX96">
        <v>604.13</v>
      </c>
      <c r="BY96" s="13">
        <v>0.1117309188419711</v>
      </c>
      <c r="BZ96" s="15">
        <v>9.6462746801724037</v>
      </c>
      <c r="CA96">
        <v>150.5</v>
      </c>
      <c r="CB96">
        <v>679.41</v>
      </c>
      <c r="CC96" s="13">
        <v>0.22151572688067589</v>
      </c>
      <c r="CD96" s="15">
        <v>21.507619842458471</v>
      </c>
    </row>
    <row r="97" spans="1:85" x14ac:dyDescent="0.45">
      <c r="A97" t="s">
        <v>3</v>
      </c>
      <c r="B97">
        <v>0</v>
      </c>
      <c r="C97">
        <v>0</v>
      </c>
      <c r="D97">
        <v>0</v>
      </c>
      <c r="E97">
        <v>0</v>
      </c>
      <c r="F97">
        <v>0</v>
      </c>
      <c r="G97">
        <v>0</v>
      </c>
      <c r="H97">
        <v>0</v>
      </c>
      <c r="I97">
        <v>0</v>
      </c>
      <c r="J97">
        <v>0</v>
      </c>
      <c r="K97">
        <v>0</v>
      </c>
      <c r="L97">
        <v>0</v>
      </c>
      <c r="M97">
        <v>-0.7</v>
      </c>
      <c r="N97">
        <v>0</v>
      </c>
      <c r="O97">
        <v>0</v>
      </c>
      <c r="P97">
        <v>0</v>
      </c>
      <c r="Q97">
        <v>0</v>
      </c>
      <c r="R97">
        <v>0</v>
      </c>
      <c r="S97">
        <v>0</v>
      </c>
      <c r="T97">
        <v>0</v>
      </c>
      <c r="U97">
        <v>0</v>
      </c>
      <c r="V97">
        <v>0</v>
      </c>
      <c r="W97">
        <v>0</v>
      </c>
      <c r="X97">
        <v>0</v>
      </c>
      <c r="Y97">
        <v>0</v>
      </c>
      <c r="Z97">
        <v>0</v>
      </c>
      <c r="AA97">
        <v>-2</v>
      </c>
      <c r="AB97">
        <v>-6.53125</v>
      </c>
      <c r="AC97">
        <v>-2.4</v>
      </c>
      <c r="AD97">
        <v>-1</v>
      </c>
      <c r="AE97">
        <v>0</v>
      </c>
      <c r="AF97">
        <v>0</v>
      </c>
      <c r="AG97">
        <v>0</v>
      </c>
      <c r="AH97">
        <v>0</v>
      </c>
      <c r="AI97">
        <v>0</v>
      </c>
      <c r="AJ97">
        <v>0</v>
      </c>
      <c r="AK97">
        <v>0</v>
      </c>
      <c r="AL97">
        <v>0</v>
      </c>
      <c r="AM97">
        <v>-2</v>
      </c>
      <c r="AN97">
        <v>0</v>
      </c>
      <c r="AO97">
        <v>0</v>
      </c>
      <c r="AP97">
        <v>0</v>
      </c>
      <c r="AQ97">
        <v>-2</v>
      </c>
      <c r="AR97">
        <v>0</v>
      </c>
      <c r="AS97">
        <v>0</v>
      </c>
      <c r="AT97">
        <v>-0.6</v>
      </c>
      <c r="AU97">
        <v>0</v>
      </c>
      <c r="AV97">
        <v>0</v>
      </c>
      <c r="AW97">
        <v>0</v>
      </c>
      <c r="AX97">
        <v>-1</v>
      </c>
      <c r="AY97">
        <v>0</v>
      </c>
      <c r="AZ97">
        <v>0</v>
      </c>
      <c r="BA97">
        <v>0</v>
      </c>
      <c r="BB97">
        <v>-2</v>
      </c>
      <c r="BC97">
        <v>0</v>
      </c>
      <c r="BD97">
        <v>0</v>
      </c>
      <c r="BE97">
        <v>-0.6</v>
      </c>
      <c r="BF97">
        <v>0</v>
      </c>
      <c r="BG97">
        <v>-0.6</v>
      </c>
      <c r="BH97">
        <v>0</v>
      </c>
      <c r="BI97">
        <v>-0.8</v>
      </c>
      <c r="BJ97">
        <v>0</v>
      </c>
      <c r="BK97">
        <v>0</v>
      </c>
      <c r="BL97">
        <v>0</v>
      </c>
      <c r="BM97">
        <v>0</v>
      </c>
      <c r="BN97">
        <v>0</v>
      </c>
      <c r="BO97">
        <v>0</v>
      </c>
      <c r="BP97">
        <v>0</v>
      </c>
      <c r="BQ97">
        <v>0</v>
      </c>
      <c r="BR97">
        <v>0</v>
      </c>
      <c r="BS97">
        <v>0</v>
      </c>
      <c r="BT97">
        <v>0</v>
      </c>
      <c r="BU97">
        <v>0</v>
      </c>
      <c r="BV97">
        <v>0</v>
      </c>
      <c r="BW97" s="15">
        <v>22.231249999999999</v>
      </c>
      <c r="BX97" s="15">
        <v>1077.5272500000001</v>
      </c>
      <c r="BY97" s="13">
        <v>2.0631728803146281E-2</v>
      </c>
      <c r="BZ97" s="15">
        <v>2.1778582169604772</v>
      </c>
      <c r="CA97">
        <v>76.7</v>
      </c>
      <c r="CB97">
        <v>1106.9000000000001</v>
      </c>
      <c r="CC97" s="13">
        <v>6.9292619026108948E-2</v>
      </c>
      <c r="CD97" s="15">
        <v>7.5138251443741826</v>
      </c>
    </row>
    <row r="98" spans="1:85" x14ac:dyDescent="0.45">
      <c r="A98" t="s">
        <v>6</v>
      </c>
      <c r="B98">
        <v>0</v>
      </c>
      <c r="C98">
        <v>0</v>
      </c>
      <c r="D98">
        <v>0</v>
      </c>
      <c r="E98">
        <v>0</v>
      </c>
      <c r="F98">
        <v>0</v>
      </c>
      <c r="G98">
        <v>0</v>
      </c>
      <c r="H98">
        <v>0</v>
      </c>
      <c r="I98">
        <v>0</v>
      </c>
      <c r="J98">
        <v>0</v>
      </c>
      <c r="K98">
        <v>0</v>
      </c>
      <c r="L98">
        <v>0</v>
      </c>
      <c r="M98">
        <v>0</v>
      </c>
      <c r="N98">
        <v>0</v>
      </c>
      <c r="O98">
        <v>0</v>
      </c>
      <c r="P98">
        <v>0</v>
      </c>
      <c r="Q98">
        <v>0</v>
      </c>
      <c r="R98">
        <v>0</v>
      </c>
      <c r="S98">
        <v>0</v>
      </c>
      <c r="T98">
        <v>0</v>
      </c>
      <c r="U98">
        <v>0</v>
      </c>
      <c r="V98">
        <v>0</v>
      </c>
      <c r="W98">
        <v>0</v>
      </c>
      <c r="X98">
        <v>0</v>
      </c>
      <c r="Y98">
        <v>0</v>
      </c>
      <c r="Z98">
        <v>0</v>
      </c>
      <c r="AA98">
        <v>0</v>
      </c>
      <c r="AB98">
        <v>0</v>
      </c>
      <c r="AC98">
        <v>0</v>
      </c>
      <c r="AD98">
        <v>0</v>
      </c>
      <c r="AE98">
        <v>0</v>
      </c>
      <c r="AF98">
        <v>0</v>
      </c>
      <c r="AG98">
        <v>0</v>
      </c>
      <c r="AH98">
        <v>0</v>
      </c>
      <c r="AI98">
        <v>0</v>
      </c>
      <c r="AJ98">
        <v>0</v>
      </c>
      <c r="AK98">
        <v>0</v>
      </c>
      <c r="AL98">
        <v>0</v>
      </c>
      <c r="AM98">
        <v>0</v>
      </c>
      <c r="AN98">
        <v>0</v>
      </c>
      <c r="AO98">
        <v>0</v>
      </c>
      <c r="AP98">
        <v>0</v>
      </c>
      <c r="AQ98">
        <v>0</v>
      </c>
      <c r="AR98">
        <v>0</v>
      </c>
      <c r="AS98">
        <v>-1</v>
      </c>
      <c r="AT98">
        <v>0</v>
      </c>
      <c r="AU98">
        <v>0</v>
      </c>
      <c r="AV98">
        <v>0</v>
      </c>
      <c r="AW98">
        <v>0</v>
      </c>
      <c r="AX98">
        <v>0</v>
      </c>
      <c r="AY98">
        <v>0</v>
      </c>
      <c r="AZ98">
        <v>0</v>
      </c>
      <c r="BA98">
        <v>-1</v>
      </c>
      <c r="BB98">
        <v>0</v>
      </c>
      <c r="BC98">
        <v>0</v>
      </c>
      <c r="BD98">
        <v>0</v>
      </c>
      <c r="BE98">
        <v>0</v>
      </c>
      <c r="BF98">
        <v>0</v>
      </c>
      <c r="BG98">
        <v>0</v>
      </c>
      <c r="BH98">
        <v>0</v>
      </c>
      <c r="BI98">
        <v>0</v>
      </c>
      <c r="BJ98">
        <v>0</v>
      </c>
      <c r="BK98">
        <v>0</v>
      </c>
      <c r="BL98">
        <v>0</v>
      </c>
      <c r="BM98">
        <v>0</v>
      </c>
      <c r="BN98">
        <v>0</v>
      </c>
      <c r="BO98">
        <v>0</v>
      </c>
      <c r="BP98">
        <v>0</v>
      </c>
      <c r="BQ98">
        <v>0</v>
      </c>
      <c r="BR98">
        <v>0</v>
      </c>
      <c r="BS98">
        <v>0</v>
      </c>
      <c r="BT98">
        <v>0</v>
      </c>
      <c r="BU98">
        <v>0</v>
      </c>
      <c r="BV98">
        <v>0</v>
      </c>
      <c r="BW98">
        <v>2</v>
      </c>
      <c r="BX98">
        <v>10.912000000000001</v>
      </c>
      <c r="BY98" s="13">
        <v>0.18328445747800584</v>
      </c>
      <c r="BZ98" s="15">
        <v>8.9907844459429089</v>
      </c>
      <c r="CA98">
        <v>4.09</v>
      </c>
      <c r="CB98">
        <v>12.19</v>
      </c>
      <c r="CC98" s="13">
        <v>0.33552091878589008</v>
      </c>
      <c r="CD98" s="15">
        <v>18.386154191953249</v>
      </c>
    </row>
    <row r="99" spans="1:85" x14ac:dyDescent="0.45">
      <c r="A99" t="s">
        <v>9</v>
      </c>
      <c r="B99">
        <v>0</v>
      </c>
      <c r="C99">
        <v>0</v>
      </c>
      <c r="D99">
        <v>0</v>
      </c>
      <c r="E99">
        <v>-3</v>
      </c>
      <c r="F99">
        <v>0</v>
      </c>
      <c r="G99">
        <v>0</v>
      </c>
      <c r="H99">
        <v>0</v>
      </c>
      <c r="I99">
        <v>0</v>
      </c>
      <c r="J99">
        <v>0</v>
      </c>
      <c r="K99">
        <v>0</v>
      </c>
      <c r="L99">
        <v>0</v>
      </c>
      <c r="M99">
        <v>0</v>
      </c>
      <c r="N99">
        <v>0</v>
      </c>
      <c r="O99">
        <v>0</v>
      </c>
      <c r="P99">
        <v>0</v>
      </c>
      <c r="Q99">
        <v>0</v>
      </c>
      <c r="R99">
        <v>0</v>
      </c>
      <c r="S99">
        <v>0</v>
      </c>
      <c r="T99">
        <v>0</v>
      </c>
      <c r="U99">
        <v>0</v>
      </c>
      <c r="V99">
        <v>0</v>
      </c>
      <c r="W99">
        <v>0</v>
      </c>
      <c r="X99">
        <v>0</v>
      </c>
      <c r="Y99">
        <v>0</v>
      </c>
      <c r="Z99">
        <v>0</v>
      </c>
      <c r="AA99">
        <v>-1.6</v>
      </c>
      <c r="AB99">
        <v>0</v>
      </c>
      <c r="AC99">
        <v>-1</v>
      </c>
      <c r="AD99">
        <v>0</v>
      </c>
      <c r="AE99">
        <v>0</v>
      </c>
      <c r="AF99">
        <v>0</v>
      </c>
      <c r="AG99">
        <v>0</v>
      </c>
      <c r="AH99">
        <v>0</v>
      </c>
      <c r="AI99">
        <v>0</v>
      </c>
      <c r="AJ99">
        <v>0</v>
      </c>
      <c r="AK99">
        <v>0</v>
      </c>
      <c r="AL99">
        <v>0</v>
      </c>
      <c r="AM99">
        <v>0</v>
      </c>
      <c r="AN99">
        <v>0</v>
      </c>
      <c r="AO99">
        <v>0</v>
      </c>
      <c r="AP99">
        <v>0</v>
      </c>
      <c r="AQ99">
        <v>0</v>
      </c>
      <c r="AR99">
        <v>0</v>
      </c>
      <c r="AS99">
        <v>0</v>
      </c>
      <c r="AT99">
        <v>0</v>
      </c>
      <c r="AU99">
        <v>0</v>
      </c>
      <c r="AV99">
        <v>0</v>
      </c>
      <c r="AW99">
        <v>0</v>
      </c>
      <c r="AX99">
        <v>0</v>
      </c>
      <c r="AY99">
        <v>0</v>
      </c>
      <c r="AZ99">
        <v>0</v>
      </c>
      <c r="BA99">
        <v>0</v>
      </c>
      <c r="BB99">
        <v>0</v>
      </c>
      <c r="BC99">
        <v>0</v>
      </c>
      <c r="BD99">
        <v>0</v>
      </c>
      <c r="BE99">
        <v>0</v>
      </c>
      <c r="BF99">
        <v>0</v>
      </c>
      <c r="BG99">
        <v>0</v>
      </c>
      <c r="BH99">
        <v>0</v>
      </c>
      <c r="BI99">
        <v>0</v>
      </c>
      <c r="BJ99">
        <v>0</v>
      </c>
      <c r="BK99">
        <v>0</v>
      </c>
      <c r="BL99">
        <v>0</v>
      </c>
      <c r="BM99">
        <v>0</v>
      </c>
      <c r="BN99">
        <v>0</v>
      </c>
      <c r="BO99">
        <v>0</v>
      </c>
      <c r="BP99">
        <v>0</v>
      </c>
      <c r="BQ99">
        <v>0</v>
      </c>
      <c r="BR99">
        <v>0</v>
      </c>
      <c r="BS99">
        <v>0</v>
      </c>
      <c r="BT99">
        <v>0</v>
      </c>
      <c r="BU99">
        <v>0</v>
      </c>
      <c r="BV99">
        <v>0</v>
      </c>
      <c r="BW99">
        <v>5.6</v>
      </c>
      <c r="BX99">
        <v>16.64</v>
      </c>
      <c r="BY99" s="13">
        <v>0.33653846153846151</v>
      </c>
      <c r="BZ99" s="15">
        <v>24.381748519679547</v>
      </c>
      <c r="CA99">
        <v>8.6</v>
      </c>
      <c r="CB99">
        <v>18.939999999999998</v>
      </c>
      <c r="CC99" s="13">
        <v>0.4540654699049631</v>
      </c>
      <c r="CD99" s="15">
        <v>37.443399512365026</v>
      </c>
    </row>
    <row r="100" spans="1:85" x14ac:dyDescent="0.45">
      <c r="A100" t="s">
        <v>7</v>
      </c>
      <c r="B100">
        <v>-4</v>
      </c>
      <c r="C100">
        <v>-1</v>
      </c>
      <c r="D100">
        <v>0</v>
      </c>
      <c r="E100">
        <v>-2</v>
      </c>
      <c r="F100">
        <v>0</v>
      </c>
      <c r="G100">
        <v>0</v>
      </c>
      <c r="H100">
        <v>0</v>
      </c>
      <c r="I100">
        <v>0</v>
      </c>
      <c r="J100">
        <v>0</v>
      </c>
      <c r="K100">
        <v>0</v>
      </c>
      <c r="L100">
        <v>0</v>
      </c>
      <c r="M100">
        <v>0</v>
      </c>
      <c r="N100">
        <v>0</v>
      </c>
      <c r="O100">
        <v>-3</v>
      </c>
      <c r="P100">
        <v>0</v>
      </c>
      <c r="Q100">
        <v>0</v>
      </c>
      <c r="R100">
        <v>0</v>
      </c>
      <c r="S100">
        <v>0</v>
      </c>
      <c r="T100">
        <v>0</v>
      </c>
      <c r="U100">
        <v>0</v>
      </c>
      <c r="V100">
        <v>-1</v>
      </c>
      <c r="W100">
        <v>0</v>
      </c>
      <c r="X100">
        <v>0</v>
      </c>
      <c r="Y100">
        <v>0</v>
      </c>
      <c r="Z100">
        <v>-2</v>
      </c>
      <c r="AA100">
        <v>-2</v>
      </c>
      <c r="AB100">
        <v>0</v>
      </c>
      <c r="AC100">
        <v>0</v>
      </c>
      <c r="AD100">
        <v>0</v>
      </c>
      <c r="AE100">
        <v>0</v>
      </c>
      <c r="AF100">
        <v>0</v>
      </c>
      <c r="AG100">
        <v>0</v>
      </c>
      <c r="AH100">
        <v>0</v>
      </c>
      <c r="AI100">
        <v>0</v>
      </c>
      <c r="AJ100">
        <v>0</v>
      </c>
      <c r="AK100">
        <v>0</v>
      </c>
      <c r="AL100">
        <v>0</v>
      </c>
      <c r="AM100">
        <v>0</v>
      </c>
      <c r="AN100">
        <v>0</v>
      </c>
      <c r="AO100">
        <v>-1</v>
      </c>
      <c r="AP100">
        <v>0</v>
      </c>
      <c r="AQ100">
        <v>0</v>
      </c>
      <c r="AR100">
        <v>0</v>
      </c>
      <c r="AS100">
        <v>0</v>
      </c>
      <c r="AT100">
        <v>-1</v>
      </c>
      <c r="AU100">
        <v>0</v>
      </c>
      <c r="AV100">
        <v>0</v>
      </c>
      <c r="AW100">
        <v>0</v>
      </c>
      <c r="AX100">
        <v>0</v>
      </c>
      <c r="AY100">
        <v>0</v>
      </c>
      <c r="AZ100">
        <v>0</v>
      </c>
      <c r="BA100">
        <v>0</v>
      </c>
      <c r="BB100">
        <v>0</v>
      </c>
      <c r="BC100">
        <v>0</v>
      </c>
      <c r="BD100">
        <v>0</v>
      </c>
      <c r="BE100">
        <v>0</v>
      </c>
      <c r="BF100">
        <v>0</v>
      </c>
      <c r="BG100">
        <v>0</v>
      </c>
      <c r="BH100">
        <v>-1</v>
      </c>
      <c r="BI100">
        <v>0</v>
      </c>
      <c r="BJ100">
        <v>0</v>
      </c>
      <c r="BK100">
        <v>0</v>
      </c>
      <c r="BL100">
        <v>0</v>
      </c>
      <c r="BM100">
        <v>0</v>
      </c>
      <c r="BN100">
        <v>-1</v>
      </c>
      <c r="BO100">
        <v>0</v>
      </c>
      <c r="BP100">
        <v>0</v>
      </c>
      <c r="BQ100">
        <v>0</v>
      </c>
      <c r="BR100">
        <v>0</v>
      </c>
      <c r="BS100">
        <v>0</v>
      </c>
      <c r="BT100">
        <v>0</v>
      </c>
      <c r="BU100">
        <v>0</v>
      </c>
      <c r="BV100">
        <v>0</v>
      </c>
      <c r="BW100">
        <v>19</v>
      </c>
      <c r="BX100">
        <v>504.86299999999994</v>
      </c>
      <c r="BY100" s="13">
        <v>3.7633971988440436E-2</v>
      </c>
      <c r="BZ100" s="15">
        <v>4.3253481336122803</v>
      </c>
      <c r="CA100">
        <v>79.53</v>
      </c>
      <c r="CB100">
        <v>508.83</v>
      </c>
      <c r="CC100" s="13">
        <v>0.15629974647721243</v>
      </c>
      <c r="CD100" s="15">
        <v>18.104996687693927</v>
      </c>
    </row>
    <row r="101" spans="1:85" x14ac:dyDescent="0.45">
      <c r="A101" t="s">
        <v>8</v>
      </c>
      <c r="B101">
        <v>0</v>
      </c>
      <c r="C101">
        <v>0</v>
      </c>
      <c r="D101">
        <v>0</v>
      </c>
      <c r="E101">
        <v>0</v>
      </c>
      <c r="F101">
        <v>0</v>
      </c>
      <c r="G101">
        <v>0</v>
      </c>
      <c r="H101">
        <v>0</v>
      </c>
      <c r="I101">
        <v>0</v>
      </c>
      <c r="J101">
        <v>0</v>
      </c>
      <c r="K101">
        <v>0</v>
      </c>
      <c r="L101">
        <v>0</v>
      </c>
      <c r="M101">
        <v>0</v>
      </c>
      <c r="N101">
        <v>0</v>
      </c>
      <c r="O101">
        <v>0</v>
      </c>
      <c r="P101">
        <v>0</v>
      </c>
      <c r="Q101">
        <v>0</v>
      </c>
      <c r="R101">
        <v>0</v>
      </c>
      <c r="S101">
        <v>0</v>
      </c>
      <c r="T101">
        <v>0</v>
      </c>
      <c r="U101">
        <v>0</v>
      </c>
      <c r="V101">
        <v>0</v>
      </c>
      <c r="W101">
        <v>0</v>
      </c>
      <c r="X101">
        <v>0</v>
      </c>
      <c r="Y101">
        <v>0</v>
      </c>
      <c r="Z101">
        <v>0</v>
      </c>
      <c r="AA101">
        <v>-1</v>
      </c>
      <c r="AB101">
        <v>0</v>
      </c>
      <c r="AC101">
        <v>0</v>
      </c>
      <c r="AD101">
        <v>0</v>
      </c>
      <c r="AE101">
        <v>0</v>
      </c>
      <c r="AF101">
        <v>0</v>
      </c>
      <c r="AG101">
        <v>0</v>
      </c>
      <c r="AH101">
        <v>0</v>
      </c>
      <c r="AI101">
        <v>0</v>
      </c>
      <c r="AJ101">
        <v>0</v>
      </c>
      <c r="AK101">
        <v>0</v>
      </c>
      <c r="AL101">
        <v>0</v>
      </c>
      <c r="AM101">
        <v>0</v>
      </c>
      <c r="AN101">
        <v>0</v>
      </c>
      <c r="AO101">
        <v>0</v>
      </c>
      <c r="AP101">
        <v>0</v>
      </c>
      <c r="AQ101">
        <v>0</v>
      </c>
      <c r="AR101">
        <v>0</v>
      </c>
      <c r="AS101">
        <v>0</v>
      </c>
      <c r="AT101">
        <v>0</v>
      </c>
      <c r="AU101">
        <v>-1</v>
      </c>
      <c r="AV101">
        <v>0</v>
      </c>
      <c r="AW101">
        <v>0</v>
      </c>
      <c r="AX101">
        <v>0</v>
      </c>
      <c r="AY101">
        <v>0</v>
      </c>
      <c r="AZ101">
        <v>0</v>
      </c>
      <c r="BA101">
        <v>0</v>
      </c>
      <c r="BB101">
        <v>0</v>
      </c>
      <c r="BC101">
        <v>0</v>
      </c>
      <c r="BD101">
        <v>0</v>
      </c>
      <c r="BE101">
        <v>0</v>
      </c>
      <c r="BF101">
        <v>0</v>
      </c>
      <c r="BG101">
        <v>0</v>
      </c>
      <c r="BH101">
        <v>0</v>
      </c>
      <c r="BI101">
        <v>0</v>
      </c>
      <c r="BJ101">
        <v>0</v>
      </c>
      <c r="BK101">
        <v>-1</v>
      </c>
      <c r="BL101">
        <v>0</v>
      </c>
      <c r="BM101">
        <v>0</v>
      </c>
      <c r="BN101">
        <v>0</v>
      </c>
      <c r="BO101">
        <v>0</v>
      </c>
      <c r="BP101">
        <v>0</v>
      </c>
      <c r="BQ101">
        <v>0</v>
      </c>
      <c r="BR101">
        <v>0</v>
      </c>
      <c r="BS101">
        <v>0</v>
      </c>
      <c r="BT101">
        <v>0</v>
      </c>
      <c r="BU101">
        <v>0</v>
      </c>
      <c r="BV101">
        <v>0</v>
      </c>
      <c r="BW101">
        <v>3</v>
      </c>
      <c r="BX101">
        <v>18.893000000000001</v>
      </c>
      <c r="BY101" s="13">
        <v>0.1587889694595882</v>
      </c>
      <c r="BZ101" s="15">
        <v>11.071336310292653</v>
      </c>
      <c r="CA101">
        <v>11</v>
      </c>
      <c r="CB101">
        <v>20</v>
      </c>
      <c r="CC101" s="13">
        <v>0.55000000000000004</v>
      </c>
      <c r="CD101" s="15">
        <v>40.594899804406388</v>
      </c>
    </row>
    <row r="102" spans="1:85" x14ac:dyDescent="0.45">
      <c r="A102" s="11" t="s">
        <v>15</v>
      </c>
      <c r="B102">
        <v>-14</v>
      </c>
      <c r="C102">
        <v>-8.3000000000000007</v>
      </c>
      <c r="D102">
        <v>0</v>
      </c>
      <c r="E102">
        <v>-34.9</v>
      </c>
      <c r="F102">
        <v>0</v>
      </c>
      <c r="G102">
        <v>-10.199999999999999</v>
      </c>
      <c r="H102">
        <v>0</v>
      </c>
      <c r="I102">
        <v>-1</v>
      </c>
      <c r="J102">
        <v>-16.600000000000001</v>
      </c>
      <c r="K102">
        <v>-1</v>
      </c>
      <c r="L102">
        <v>-1</v>
      </c>
      <c r="M102">
        <v>-1.7</v>
      </c>
      <c r="N102">
        <v>0</v>
      </c>
      <c r="O102">
        <v>-21.7</v>
      </c>
      <c r="P102">
        <v>0</v>
      </c>
      <c r="Q102">
        <v>-1</v>
      </c>
      <c r="R102">
        <v>0</v>
      </c>
      <c r="S102">
        <v>0</v>
      </c>
      <c r="T102">
        <v>-8.6999999999999993</v>
      </c>
      <c r="U102">
        <v>0</v>
      </c>
      <c r="V102">
        <v>-8</v>
      </c>
      <c r="W102">
        <v>-3.15</v>
      </c>
      <c r="X102">
        <v>-1</v>
      </c>
      <c r="Y102">
        <v>-5</v>
      </c>
      <c r="Z102">
        <v>-12.1</v>
      </c>
      <c r="AA102">
        <v>-12.6</v>
      </c>
      <c r="AB102">
        <v>-6.53125</v>
      </c>
      <c r="AC102">
        <v>-33.5</v>
      </c>
      <c r="AD102">
        <v>-11.6</v>
      </c>
      <c r="AE102">
        <v>-2</v>
      </c>
      <c r="AF102">
        <v>-13.8</v>
      </c>
      <c r="AG102">
        <v>-10</v>
      </c>
      <c r="AH102">
        <v>-9</v>
      </c>
      <c r="AI102">
        <v>0</v>
      </c>
      <c r="AJ102">
        <v>0</v>
      </c>
      <c r="AK102">
        <v>-1</v>
      </c>
      <c r="AL102">
        <v>-1</v>
      </c>
      <c r="AM102">
        <v>-4.7</v>
      </c>
      <c r="AN102">
        <v>-4</v>
      </c>
      <c r="AO102">
        <v>-1</v>
      </c>
      <c r="AP102">
        <v>-2.8</v>
      </c>
      <c r="AQ102">
        <v>-2</v>
      </c>
      <c r="AR102">
        <v>0</v>
      </c>
      <c r="AS102">
        <v>-8</v>
      </c>
      <c r="AT102">
        <v>-2.6</v>
      </c>
      <c r="AU102">
        <v>-14.649999999999999</v>
      </c>
      <c r="AV102">
        <v>-6.2</v>
      </c>
      <c r="AW102">
        <v>0</v>
      </c>
      <c r="AX102">
        <v>-6.2</v>
      </c>
      <c r="AY102">
        <v>-1</v>
      </c>
      <c r="AZ102">
        <v>0</v>
      </c>
      <c r="BA102">
        <v>-2</v>
      </c>
      <c r="BB102">
        <v>-4.7</v>
      </c>
      <c r="BC102">
        <v>-8.1999999999999993</v>
      </c>
      <c r="BD102">
        <v>-1</v>
      </c>
      <c r="BE102">
        <v>-0.6</v>
      </c>
      <c r="BF102">
        <v>-2</v>
      </c>
      <c r="BG102">
        <v>-1.2999999999999998</v>
      </c>
      <c r="BH102">
        <v>-2</v>
      </c>
      <c r="BI102">
        <v>-1.6</v>
      </c>
      <c r="BJ102">
        <v>0</v>
      </c>
      <c r="BK102">
        <v>-7</v>
      </c>
      <c r="BL102">
        <v>0</v>
      </c>
      <c r="BM102">
        <v>-1</v>
      </c>
      <c r="BN102">
        <v>-12.8</v>
      </c>
      <c r="BO102">
        <v>-3</v>
      </c>
      <c r="BP102">
        <v>-6.5</v>
      </c>
      <c r="BQ102">
        <v>0</v>
      </c>
      <c r="BR102">
        <v>0</v>
      </c>
      <c r="BS102">
        <v>-11.6</v>
      </c>
      <c r="BT102">
        <v>0</v>
      </c>
      <c r="BU102">
        <v>-6</v>
      </c>
      <c r="BV102">
        <v>-3</v>
      </c>
      <c r="BW102" s="16">
        <v>377.83125000000001</v>
      </c>
      <c r="BX102" s="16">
        <v>6111.2792499999996</v>
      </c>
      <c r="BY102" s="14">
        <v>6.1825230781264014E-2</v>
      </c>
      <c r="BZ102" s="16">
        <v>6.3860288692914366</v>
      </c>
      <c r="CA102" s="9">
        <v>921.59</v>
      </c>
      <c r="CB102" s="9">
        <v>6377.06</v>
      </c>
      <c r="CC102" s="14">
        <v>0.14451643860964142</v>
      </c>
      <c r="CD102" s="16">
        <v>15.576531442675257</v>
      </c>
    </row>
    <row r="104" spans="1:85" x14ac:dyDescent="0.45">
      <c r="A104" s="10" t="s">
        <v>108</v>
      </c>
    </row>
    <row r="105" spans="1:85" x14ac:dyDescent="0.45">
      <c r="A105" s="10" t="s">
        <v>112</v>
      </c>
    </row>
    <row r="106" spans="1:85" x14ac:dyDescent="0.45">
      <c r="A106" s="10" t="s">
        <v>100</v>
      </c>
    </row>
    <row r="109" spans="1:85" ht="18" x14ac:dyDescent="0.55000000000000004">
      <c r="A109" s="23" t="s">
        <v>109</v>
      </c>
    </row>
    <row r="111" spans="1:85" ht="28.5" x14ac:dyDescent="0.45">
      <c r="A111" s="1"/>
      <c r="B111" s="1" t="s">
        <v>90</v>
      </c>
      <c r="C111" s="1" t="s">
        <v>91</v>
      </c>
      <c r="D111" s="1" t="s">
        <v>92</v>
      </c>
      <c r="E111" s="1" t="s">
        <v>93</v>
      </c>
      <c r="F111" s="1" t="s">
        <v>94</v>
      </c>
      <c r="G111" s="1" t="s">
        <v>95</v>
      </c>
      <c r="H111" s="1" t="s">
        <v>96</v>
      </c>
      <c r="I111" s="1" t="s">
        <v>97</v>
      </c>
      <c r="J111" s="1" t="s">
        <v>98</v>
      </c>
      <c r="K111" s="1" t="s">
        <v>99</v>
      </c>
      <c r="BW111" s="19" t="s">
        <v>90</v>
      </c>
      <c r="BX111" s="19" t="s">
        <v>91</v>
      </c>
      <c r="BY111" s="19" t="s">
        <v>92</v>
      </c>
      <c r="BZ111" s="19" t="s">
        <v>93</v>
      </c>
      <c r="CA111" s="19" t="s">
        <v>94</v>
      </c>
      <c r="CB111" s="19" t="s">
        <v>95</v>
      </c>
      <c r="CC111" s="19" t="s">
        <v>96</v>
      </c>
      <c r="CD111" s="19" t="s">
        <v>97</v>
      </c>
      <c r="CE111" s="19" t="s">
        <v>98</v>
      </c>
      <c r="CF111" s="19" t="s">
        <v>99</v>
      </c>
      <c r="CG111" s="20"/>
    </row>
    <row r="112" spans="1:85" x14ac:dyDescent="0.45">
      <c r="A112" t="s">
        <v>10</v>
      </c>
      <c r="B112" s="3">
        <v>293</v>
      </c>
      <c r="C112" s="4">
        <f>8.5</f>
        <v>8.5</v>
      </c>
      <c r="D112" s="3">
        <v>0.81</v>
      </c>
      <c r="E112" s="3">
        <f t="shared" ref="E112:E125" si="0">B112*D112</f>
        <v>237.33</v>
      </c>
      <c r="F112" s="3">
        <f>B112/(100-C112)*100</f>
        <v>320.21857923497265</v>
      </c>
      <c r="G112" s="3">
        <f t="shared" ref="G112:G125" si="1">F112-B112</f>
        <v>27.218579234972651</v>
      </c>
      <c r="H112" s="3">
        <f t="shared" ref="H112:H125" si="2">E112/(100-C112)*100</f>
        <v>259.37704918032784</v>
      </c>
      <c r="I112" s="3">
        <f t="shared" ref="I112:I125" si="3">H112-E112</f>
        <v>22.047049180327832</v>
      </c>
      <c r="J112" s="2">
        <v>388081</v>
      </c>
      <c r="K112" s="5">
        <f t="shared" ref="K112:K125" si="4">I112/(J112/100000)</f>
        <v>5.6810431792146057</v>
      </c>
      <c r="BW112" s="3">
        <v>293</v>
      </c>
      <c r="BX112" s="17">
        <f>8.5</f>
        <v>8.5</v>
      </c>
      <c r="BY112" s="3">
        <v>0.81</v>
      </c>
      <c r="BZ112" s="3">
        <f t="shared" ref="BZ112:BZ125" si="5">BW112*BY112</f>
        <v>237.33</v>
      </c>
      <c r="CA112" s="3">
        <f>BW112/(100-BX112)*100</f>
        <v>320.21857923497265</v>
      </c>
      <c r="CB112" s="3">
        <f t="shared" ref="CB112:CB125" si="6">CA112-BW112</f>
        <v>27.218579234972651</v>
      </c>
      <c r="CC112" s="3">
        <f t="shared" ref="CC112:CC125" si="7">BZ112/(100-BX112)*100</f>
        <v>259.37704918032784</v>
      </c>
      <c r="CD112" s="3">
        <f t="shared" ref="CD112:CD125" si="8">CC112-BZ112</f>
        <v>22.047049180327832</v>
      </c>
      <c r="CE112" s="2">
        <v>388081</v>
      </c>
      <c r="CF112" s="18">
        <f t="shared" ref="CF112:CF125" si="9">CD112/(CE112/100000)</f>
        <v>5.6810431792146057</v>
      </c>
    </row>
    <row r="113" spans="1:84" x14ac:dyDescent="0.45">
      <c r="A113" t="s">
        <v>1</v>
      </c>
      <c r="B113" s="3">
        <v>106</v>
      </c>
      <c r="C113" s="3">
        <f>10.1</f>
        <v>10.1</v>
      </c>
      <c r="D113" s="3">
        <v>0.85</v>
      </c>
      <c r="E113" s="3">
        <f t="shared" si="0"/>
        <v>90.1</v>
      </c>
      <c r="F113" s="3">
        <f t="shared" ref="F113:F125" si="10">B113/(100-C113)*100</f>
        <v>117.90878754171301</v>
      </c>
      <c r="G113" s="3">
        <f t="shared" si="1"/>
        <v>11.908787541713011</v>
      </c>
      <c r="H113" s="3">
        <f t="shared" si="2"/>
        <v>100.22246941045606</v>
      </c>
      <c r="I113" s="3">
        <f t="shared" si="3"/>
        <v>10.122469410456063</v>
      </c>
      <c r="J113" s="2">
        <v>121125</v>
      </c>
      <c r="K113" s="6">
        <f t="shared" si="4"/>
        <v>8.3570438889214138</v>
      </c>
      <c r="BW113" s="3">
        <v>106</v>
      </c>
      <c r="BX113" s="18">
        <f>10.1</f>
        <v>10.1</v>
      </c>
      <c r="BY113" s="3">
        <v>0.85</v>
      </c>
      <c r="BZ113" s="3">
        <f t="shared" si="5"/>
        <v>90.1</v>
      </c>
      <c r="CA113" s="3">
        <f t="shared" ref="CA113:CA125" si="11">BW113/(100-BX113)*100</f>
        <v>117.90878754171301</v>
      </c>
      <c r="CB113" s="3">
        <f t="shared" si="6"/>
        <v>11.908787541713011</v>
      </c>
      <c r="CC113" s="3">
        <f t="shared" si="7"/>
        <v>100.22246941045606</v>
      </c>
      <c r="CD113" s="3">
        <f t="shared" si="8"/>
        <v>10.122469410456063</v>
      </c>
      <c r="CE113" s="2">
        <v>121125</v>
      </c>
      <c r="CF113" s="18">
        <f t="shared" si="9"/>
        <v>8.3570438889214138</v>
      </c>
    </row>
    <row r="114" spans="1:84" x14ac:dyDescent="0.45">
      <c r="A114" t="s">
        <v>14</v>
      </c>
      <c r="B114" s="3">
        <v>115</v>
      </c>
      <c r="C114" s="3">
        <f>8.8</f>
        <v>8.8000000000000007</v>
      </c>
      <c r="D114" s="3">
        <v>0.87</v>
      </c>
      <c r="E114" s="3">
        <f t="shared" si="0"/>
        <v>100.05</v>
      </c>
      <c r="F114" s="3">
        <f t="shared" si="10"/>
        <v>126.09649122807016</v>
      </c>
      <c r="G114" s="3">
        <f t="shared" si="1"/>
        <v>11.096491228070164</v>
      </c>
      <c r="H114" s="3">
        <f t="shared" si="2"/>
        <v>109.70394736842104</v>
      </c>
      <c r="I114" s="3">
        <f t="shared" si="3"/>
        <v>9.6539473684210435</v>
      </c>
      <c r="J114" s="2">
        <v>155949</v>
      </c>
      <c r="K114" s="5">
        <f t="shared" si="4"/>
        <v>6.1904516017550888</v>
      </c>
      <c r="BW114" s="3">
        <v>115</v>
      </c>
      <c r="BX114" s="18">
        <f>8.8</f>
        <v>8.8000000000000007</v>
      </c>
      <c r="BY114" s="3">
        <v>0.87</v>
      </c>
      <c r="BZ114" s="3">
        <f t="shared" si="5"/>
        <v>100.05</v>
      </c>
      <c r="CA114" s="3">
        <f t="shared" si="11"/>
        <v>126.09649122807016</v>
      </c>
      <c r="CB114" s="3">
        <f t="shared" si="6"/>
        <v>11.096491228070164</v>
      </c>
      <c r="CC114" s="3">
        <f t="shared" si="7"/>
        <v>109.70394736842104</v>
      </c>
      <c r="CD114" s="3">
        <f t="shared" si="8"/>
        <v>9.6539473684210435</v>
      </c>
      <c r="CE114" s="2">
        <v>155949</v>
      </c>
      <c r="CF114" s="18">
        <f t="shared" si="9"/>
        <v>6.1904516017550888</v>
      </c>
    </row>
    <row r="115" spans="1:84" x14ac:dyDescent="0.45">
      <c r="A115" t="s">
        <v>2</v>
      </c>
      <c r="B115" s="3">
        <v>279</v>
      </c>
      <c r="C115" s="3">
        <f>10.7</f>
        <v>10.7</v>
      </c>
      <c r="D115" s="3">
        <v>0.8</v>
      </c>
      <c r="E115" s="3">
        <f t="shared" si="0"/>
        <v>223.20000000000002</v>
      </c>
      <c r="F115" s="3">
        <f t="shared" si="10"/>
        <v>312.43001119820832</v>
      </c>
      <c r="G115" s="3">
        <f t="shared" si="1"/>
        <v>33.430011198208319</v>
      </c>
      <c r="H115" s="3">
        <f t="shared" si="2"/>
        <v>249.94400895856668</v>
      </c>
      <c r="I115" s="3">
        <f t="shared" si="3"/>
        <v>26.744008958566667</v>
      </c>
      <c r="J115" s="2">
        <v>392397</v>
      </c>
      <c r="K115" s="5">
        <f t="shared" si="4"/>
        <v>6.815548783137146</v>
      </c>
      <c r="BW115" s="3">
        <v>279</v>
      </c>
      <c r="BX115" s="18">
        <f>10.7</f>
        <v>10.7</v>
      </c>
      <c r="BY115" s="3">
        <v>0.8</v>
      </c>
      <c r="BZ115" s="3">
        <f t="shared" si="5"/>
        <v>223.20000000000002</v>
      </c>
      <c r="CA115" s="3">
        <f t="shared" si="11"/>
        <v>312.43001119820832</v>
      </c>
      <c r="CB115" s="3">
        <f t="shared" si="6"/>
        <v>33.430011198208319</v>
      </c>
      <c r="CC115" s="3">
        <f t="shared" si="7"/>
        <v>249.94400895856668</v>
      </c>
      <c r="CD115" s="3">
        <f t="shared" si="8"/>
        <v>26.744008958566667</v>
      </c>
      <c r="CE115" s="2">
        <v>392397</v>
      </c>
      <c r="CF115" s="18">
        <f t="shared" si="9"/>
        <v>6.815548783137146</v>
      </c>
    </row>
    <row r="116" spans="1:84" x14ac:dyDescent="0.45">
      <c r="A116" t="s">
        <v>13</v>
      </c>
      <c r="B116" s="3">
        <v>246</v>
      </c>
      <c r="C116" s="3">
        <f>6.3</f>
        <v>6.3</v>
      </c>
      <c r="D116" s="3">
        <v>0.74</v>
      </c>
      <c r="E116" s="3">
        <f t="shared" si="0"/>
        <v>182.04</v>
      </c>
      <c r="F116" s="3">
        <f t="shared" si="10"/>
        <v>262.54002134471716</v>
      </c>
      <c r="G116" s="3">
        <f t="shared" si="1"/>
        <v>16.540021344717161</v>
      </c>
      <c r="H116" s="3">
        <f t="shared" si="2"/>
        <v>194.27961579509071</v>
      </c>
      <c r="I116" s="3">
        <f t="shared" si="3"/>
        <v>12.239615795090714</v>
      </c>
      <c r="J116" s="2">
        <v>326995</v>
      </c>
      <c r="K116" s="7">
        <f t="shared" si="4"/>
        <v>3.743059005517122</v>
      </c>
      <c r="BW116" s="3">
        <v>246</v>
      </c>
      <c r="BX116" s="18">
        <f>6.3</f>
        <v>6.3</v>
      </c>
      <c r="BY116" s="3">
        <v>0.74</v>
      </c>
      <c r="BZ116" s="3">
        <f t="shared" si="5"/>
        <v>182.04</v>
      </c>
      <c r="CA116" s="3">
        <f t="shared" si="11"/>
        <v>262.54002134471716</v>
      </c>
      <c r="CB116" s="3">
        <f t="shared" si="6"/>
        <v>16.540021344717161</v>
      </c>
      <c r="CC116" s="3">
        <f t="shared" si="7"/>
        <v>194.27961579509071</v>
      </c>
      <c r="CD116" s="3">
        <f t="shared" si="8"/>
        <v>12.239615795090714</v>
      </c>
      <c r="CE116" s="2">
        <v>326995</v>
      </c>
      <c r="CF116" s="18">
        <f t="shared" si="9"/>
        <v>3.743059005517122</v>
      </c>
    </row>
    <row r="117" spans="1:84" x14ac:dyDescent="0.45">
      <c r="A117" t="s">
        <v>5</v>
      </c>
      <c r="B117" s="3">
        <v>472</v>
      </c>
      <c r="C117" s="3">
        <f>12.5</f>
        <v>12.5</v>
      </c>
      <c r="D117" s="3">
        <v>0.76</v>
      </c>
      <c r="E117" s="3">
        <f t="shared" si="0"/>
        <v>358.72</v>
      </c>
      <c r="F117" s="3">
        <f t="shared" si="10"/>
        <v>539.42857142857144</v>
      </c>
      <c r="G117" s="3">
        <f t="shared" si="1"/>
        <v>67.428571428571445</v>
      </c>
      <c r="H117" s="3">
        <f t="shared" si="2"/>
        <v>409.96571428571434</v>
      </c>
      <c r="I117" s="3">
        <f t="shared" si="3"/>
        <v>51.245714285714314</v>
      </c>
      <c r="J117" s="2">
        <v>610027</v>
      </c>
      <c r="K117" s="6">
        <f t="shared" si="4"/>
        <v>8.4005649398656637</v>
      </c>
      <c r="BW117" s="3">
        <v>472</v>
      </c>
      <c r="BX117" s="18">
        <f>12.5</f>
        <v>12.5</v>
      </c>
      <c r="BY117" s="3">
        <v>0.76</v>
      </c>
      <c r="BZ117" s="3">
        <f t="shared" si="5"/>
        <v>358.72</v>
      </c>
      <c r="CA117" s="3">
        <f t="shared" si="11"/>
        <v>539.42857142857144</v>
      </c>
      <c r="CB117" s="3">
        <f t="shared" si="6"/>
        <v>67.428571428571445</v>
      </c>
      <c r="CC117" s="3">
        <f t="shared" si="7"/>
        <v>409.96571428571434</v>
      </c>
      <c r="CD117" s="3">
        <f t="shared" si="8"/>
        <v>51.245714285714314</v>
      </c>
      <c r="CE117" s="2">
        <v>610027</v>
      </c>
      <c r="CF117" s="18">
        <f t="shared" si="9"/>
        <v>8.4005649398656637</v>
      </c>
    </row>
    <row r="118" spans="1:84" x14ac:dyDescent="0.45">
      <c r="A118" t="s">
        <v>11</v>
      </c>
      <c r="B118" s="3">
        <v>960</v>
      </c>
      <c r="C118" s="3">
        <f>5.6</f>
        <v>5.6</v>
      </c>
      <c r="D118" s="3">
        <v>0.79</v>
      </c>
      <c r="E118" s="3">
        <f t="shared" si="0"/>
        <v>758.40000000000009</v>
      </c>
      <c r="F118" s="3">
        <f t="shared" si="10"/>
        <v>1016.9491525423729</v>
      </c>
      <c r="G118" s="3">
        <f t="shared" si="1"/>
        <v>56.949152542372872</v>
      </c>
      <c r="H118" s="3">
        <f t="shared" si="2"/>
        <v>803.38983050847457</v>
      </c>
      <c r="I118" s="3">
        <f t="shared" si="3"/>
        <v>44.989830508474483</v>
      </c>
      <c r="J118" s="2">
        <v>1354450</v>
      </c>
      <c r="K118" s="7">
        <f t="shared" si="4"/>
        <v>3.321630957840783</v>
      </c>
      <c r="BW118" s="3">
        <v>960</v>
      </c>
      <c r="BX118" s="18">
        <f>5.6</f>
        <v>5.6</v>
      </c>
      <c r="BY118" s="3">
        <v>0.79</v>
      </c>
      <c r="BZ118" s="3">
        <f t="shared" si="5"/>
        <v>758.40000000000009</v>
      </c>
      <c r="CA118" s="3">
        <f t="shared" si="11"/>
        <v>1016.9491525423729</v>
      </c>
      <c r="CB118" s="3">
        <f t="shared" si="6"/>
        <v>56.949152542372872</v>
      </c>
      <c r="CC118" s="3">
        <f t="shared" si="7"/>
        <v>803.38983050847457</v>
      </c>
      <c r="CD118" s="3">
        <f t="shared" si="8"/>
        <v>44.989830508474483</v>
      </c>
      <c r="CE118" s="2">
        <v>1354450</v>
      </c>
      <c r="CF118" s="18">
        <f t="shared" si="9"/>
        <v>3.321630957840783</v>
      </c>
    </row>
    <row r="119" spans="1:84" x14ac:dyDescent="0.45">
      <c r="A119" t="s">
        <v>4</v>
      </c>
      <c r="B119" s="3">
        <v>419</v>
      </c>
      <c r="C119" s="3">
        <f>7.2</f>
        <v>7.2</v>
      </c>
      <c r="D119" s="3">
        <v>0.79</v>
      </c>
      <c r="E119" s="3">
        <f t="shared" si="0"/>
        <v>331.01</v>
      </c>
      <c r="F119" s="3">
        <f t="shared" si="10"/>
        <v>451.50862068965517</v>
      </c>
      <c r="G119" s="3">
        <f t="shared" si="1"/>
        <v>32.508620689655174</v>
      </c>
      <c r="H119" s="3">
        <f t="shared" si="2"/>
        <v>356.69181034482762</v>
      </c>
      <c r="I119" s="3">
        <f t="shared" si="3"/>
        <v>25.681810344827625</v>
      </c>
      <c r="J119" s="2">
        <v>335387</v>
      </c>
      <c r="K119" s="5">
        <f t="shared" si="4"/>
        <v>7.6573660710843363</v>
      </c>
      <c r="BW119" s="3">
        <v>419</v>
      </c>
      <c r="BX119" s="18">
        <f>7.2</f>
        <v>7.2</v>
      </c>
      <c r="BY119" s="3">
        <v>0.79</v>
      </c>
      <c r="BZ119" s="3">
        <f t="shared" si="5"/>
        <v>331.01</v>
      </c>
      <c r="CA119" s="3">
        <f t="shared" si="11"/>
        <v>451.50862068965517</v>
      </c>
      <c r="CB119" s="3">
        <f t="shared" si="6"/>
        <v>32.508620689655174</v>
      </c>
      <c r="CC119" s="3">
        <f t="shared" si="7"/>
        <v>356.69181034482762</v>
      </c>
      <c r="CD119" s="3">
        <f t="shared" si="8"/>
        <v>25.681810344827625</v>
      </c>
      <c r="CE119" s="2">
        <v>335387</v>
      </c>
      <c r="CF119" s="18">
        <f t="shared" si="9"/>
        <v>7.6573660710843363</v>
      </c>
    </row>
    <row r="120" spans="1:84" x14ac:dyDescent="0.45">
      <c r="A120" t="s">
        <v>12</v>
      </c>
      <c r="B120" s="3">
        <v>390</v>
      </c>
      <c r="C120" s="3">
        <f>13.7</f>
        <v>13.7</v>
      </c>
      <c r="D120" s="3">
        <v>0.79</v>
      </c>
      <c r="E120" s="3">
        <f t="shared" si="0"/>
        <v>308.10000000000002</v>
      </c>
      <c r="F120" s="3">
        <f t="shared" si="10"/>
        <v>451.91193511008112</v>
      </c>
      <c r="G120" s="3">
        <f t="shared" si="1"/>
        <v>61.911935110081117</v>
      </c>
      <c r="H120" s="3">
        <f t="shared" si="2"/>
        <v>357.01042873696412</v>
      </c>
      <c r="I120" s="3">
        <f t="shared" si="3"/>
        <v>48.910428736964093</v>
      </c>
      <c r="J120" s="2">
        <v>699752</v>
      </c>
      <c r="K120" s="5">
        <f t="shared" si="4"/>
        <v>6.9896804492111624</v>
      </c>
      <c r="BW120" s="3">
        <v>390</v>
      </c>
      <c r="BX120" s="18">
        <f>13.7</f>
        <v>13.7</v>
      </c>
      <c r="BY120" s="3">
        <v>0.79</v>
      </c>
      <c r="BZ120" s="3">
        <f t="shared" si="5"/>
        <v>308.10000000000002</v>
      </c>
      <c r="CA120" s="3">
        <f t="shared" si="11"/>
        <v>451.91193511008112</v>
      </c>
      <c r="CB120" s="3">
        <f t="shared" si="6"/>
        <v>61.911935110081117</v>
      </c>
      <c r="CC120" s="3">
        <f t="shared" si="7"/>
        <v>357.01042873696412</v>
      </c>
      <c r="CD120" s="3">
        <f t="shared" si="8"/>
        <v>48.910428736964093</v>
      </c>
      <c r="CE120" s="2">
        <v>699752</v>
      </c>
      <c r="CF120" s="18">
        <f t="shared" si="9"/>
        <v>6.9896804492111624</v>
      </c>
    </row>
    <row r="121" spans="1:84" x14ac:dyDescent="0.45">
      <c r="A121" t="s">
        <v>3</v>
      </c>
      <c r="B121" s="3">
        <v>914</v>
      </c>
      <c r="C121" s="3">
        <f>9.1</f>
        <v>9.1</v>
      </c>
      <c r="D121" s="3">
        <v>0.72</v>
      </c>
      <c r="E121" s="3">
        <f t="shared" si="0"/>
        <v>658.07999999999993</v>
      </c>
      <c r="F121" s="3">
        <f t="shared" si="10"/>
        <v>1005.5005500550054</v>
      </c>
      <c r="G121" s="3">
        <f t="shared" si="1"/>
        <v>91.500550055005419</v>
      </c>
      <c r="H121" s="3">
        <f t="shared" si="2"/>
        <v>723.96039603960378</v>
      </c>
      <c r="I121" s="3">
        <f t="shared" si="3"/>
        <v>65.880396039603852</v>
      </c>
      <c r="J121" s="2">
        <v>1020785</v>
      </c>
      <c r="K121" s="5">
        <f t="shared" si="4"/>
        <v>6.4538953883142725</v>
      </c>
      <c r="BW121" s="3">
        <v>914</v>
      </c>
      <c r="BX121" s="18">
        <f>9.1</f>
        <v>9.1</v>
      </c>
      <c r="BY121" s="3">
        <v>0.72</v>
      </c>
      <c r="BZ121" s="3">
        <f t="shared" si="5"/>
        <v>658.07999999999993</v>
      </c>
      <c r="CA121" s="3">
        <f t="shared" si="11"/>
        <v>1005.5005500550054</v>
      </c>
      <c r="CB121" s="3">
        <f t="shared" si="6"/>
        <v>91.500550055005419</v>
      </c>
      <c r="CC121" s="3">
        <f t="shared" si="7"/>
        <v>723.96039603960378</v>
      </c>
      <c r="CD121" s="3">
        <f t="shared" si="8"/>
        <v>65.880396039603852</v>
      </c>
      <c r="CE121" s="2">
        <v>1020785</v>
      </c>
      <c r="CF121" s="18">
        <f t="shared" si="9"/>
        <v>6.4538953883142725</v>
      </c>
    </row>
    <row r="122" spans="1:84" x14ac:dyDescent="0.45">
      <c r="A122" t="s">
        <v>6</v>
      </c>
      <c r="B122" s="3">
        <v>45</v>
      </c>
      <c r="C122" s="3">
        <f>7.4</f>
        <v>7.4</v>
      </c>
      <c r="D122" s="3">
        <v>0.74</v>
      </c>
      <c r="E122" s="3">
        <f t="shared" si="0"/>
        <v>33.299999999999997</v>
      </c>
      <c r="F122" s="3">
        <f t="shared" si="10"/>
        <v>48.596112311015119</v>
      </c>
      <c r="G122" s="3">
        <f t="shared" si="1"/>
        <v>3.5961123110151192</v>
      </c>
      <c r="H122" s="3">
        <f t="shared" si="2"/>
        <v>35.961123110151192</v>
      </c>
      <c r="I122" s="3">
        <f t="shared" si="3"/>
        <v>2.6611231101511947</v>
      </c>
      <c r="J122" s="2">
        <v>22245</v>
      </c>
      <c r="K122" s="6">
        <f t="shared" si="4"/>
        <v>11.962792133743289</v>
      </c>
      <c r="BW122" s="3">
        <v>45</v>
      </c>
      <c r="BX122" s="18">
        <f>7.4</f>
        <v>7.4</v>
      </c>
      <c r="BY122" s="3">
        <v>0.74</v>
      </c>
      <c r="BZ122" s="3">
        <f t="shared" si="5"/>
        <v>33.299999999999997</v>
      </c>
      <c r="CA122" s="3">
        <f t="shared" si="11"/>
        <v>48.596112311015119</v>
      </c>
      <c r="CB122" s="3">
        <f t="shared" si="6"/>
        <v>3.5961123110151192</v>
      </c>
      <c r="CC122" s="3">
        <f t="shared" si="7"/>
        <v>35.961123110151192</v>
      </c>
      <c r="CD122" s="3">
        <f t="shared" si="8"/>
        <v>2.6611231101511947</v>
      </c>
      <c r="CE122" s="2">
        <v>22245</v>
      </c>
      <c r="CF122" s="18">
        <f t="shared" si="9"/>
        <v>11.962792133743289</v>
      </c>
    </row>
    <row r="123" spans="1:84" x14ac:dyDescent="0.45">
      <c r="A123" t="s">
        <v>9</v>
      </c>
      <c r="B123" s="3">
        <v>28</v>
      </c>
      <c r="C123" s="3">
        <f>25.5</f>
        <v>25.5</v>
      </c>
      <c r="D123" s="3">
        <v>0.61</v>
      </c>
      <c r="E123" s="3">
        <f t="shared" si="0"/>
        <v>17.079999999999998</v>
      </c>
      <c r="F123" s="3">
        <f t="shared" si="10"/>
        <v>37.583892617449663</v>
      </c>
      <c r="G123" s="3">
        <f t="shared" si="1"/>
        <v>9.5838926174496635</v>
      </c>
      <c r="H123" s="3">
        <f t="shared" si="2"/>
        <v>22.926174496644293</v>
      </c>
      <c r="I123" s="3">
        <f t="shared" si="3"/>
        <v>5.846174496644295</v>
      </c>
      <c r="J123" s="2">
        <v>22968</v>
      </c>
      <c r="K123" s="8">
        <f t="shared" si="4"/>
        <v>25.453563639168824</v>
      </c>
      <c r="BW123" s="3">
        <v>28</v>
      </c>
      <c r="BX123" s="18">
        <f>25.5</f>
        <v>25.5</v>
      </c>
      <c r="BY123" s="3">
        <v>0.61</v>
      </c>
      <c r="BZ123" s="3">
        <f t="shared" si="5"/>
        <v>17.079999999999998</v>
      </c>
      <c r="CA123" s="3">
        <f t="shared" si="11"/>
        <v>37.583892617449663</v>
      </c>
      <c r="CB123" s="3">
        <f t="shared" si="6"/>
        <v>9.5838926174496635</v>
      </c>
      <c r="CC123" s="3">
        <f t="shared" si="7"/>
        <v>22.926174496644293</v>
      </c>
      <c r="CD123" s="3">
        <f t="shared" si="8"/>
        <v>5.846174496644295</v>
      </c>
      <c r="CE123" s="2">
        <v>22968</v>
      </c>
      <c r="CF123" s="18">
        <f t="shared" si="9"/>
        <v>25.453563639168824</v>
      </c>
    </row>
    <row r="124" spans="1:84" x14ac:dyDescent="0.45">
      <c r="A124" t="s">
        <v>7</v>
      </c>
      <c r="B124" s="3">
        <v>367</v>
      </c>
      <c r="C124" s="3">
        <f>7.8</f>
        <v>7.8</v>
      </c>
      <c r="D124" s="3">
        <v>0.77</v>
      </c>
      <c r="E124" s="3">
        <f t="shared" si="0"/>
        <v>282.59000000000003</v>
      </c>
      <c r="F124" s="3">
        <f t="shared" si="10"/>
        <v>398.04772234273315</v>
      </c>
      <c r="G124" s="3">
        <f t="shared" si="1"/>
        <v>31.047722342733152</v>
      </c>
      <c r="H124" s="3">
        <f t="shared" si="2"/>
        <v>306.49674620390459</v>
      </c>
      <c r="I124" s="3">
        <f t="shared" si="3"/>
        <v>23.906746203904561</v>
      </c>
      <c r="J124" s="2">
        <v>439271</v>
      </c>
      <c r="K124" s="5">
        <f t="shared" si="4"/>
        <v>5.4423684249368982</v>
      </c>
      <c r="BW124" s="3">
        <v>367</v>
      </c>
      <c r="BX124" s="18">
        <f>7.8</f>
        <v>7.8</v>
      </c>
      <c r="BY124" s="3">
        <v>0.77</v>
      </c>
      <c r="BZ124" s="3">
        <f t="shared" si="5"/>
        <v>282.59000000000003</v>
      </c>
      <c r="CA124" s="3">
        <f t="shared" si="11"/>
        <v>398.04772234273315</v>
      </c>
      <c r="CB124" s="3">
        <f t="shared" si="6"/>
        <v>31.047722342733152</v>
      </c>
      <c r="CC124" s="3">
        <f t="shared" si="7"/>
        <v>306.49674620390459</v>
      </c>
      <c r="CD124" s="3">
        <f t="shared" si="8"/>
        <v>23.906746203904561</v>
      </c>
      <c r="CE124" s="2">
        <v>439271</v>
      </c>
      <c r="CF124" s="18">
        <f t="shared" si="9"/>
        <v>5.4423684249368982</v>
      </c>
    </row>
    <row r="125" spans="1:84" x14ac:dyDescent="0.45">
      <c r="A125" t="s">
        <v>8</v>
      </c>
      <c r="B125" s="3">
        <v>30</v>
      </c>
      <c r="C125" s="3">
        <f>11.9</f>
        <v>11.9</v>
      </c>
      <c r="D125" s="3">
        <v>0.77</v>
      </c>
      <c r="E125" s="3">
        <f t="shared" si="0"/>
        <v>23.1</v>
      </c>
      <c r="F125" s="3">
        <f t="shared" si="10"/>
        <v>34.052213393870609</v>
      </c>
      <c r="G125" s="3">
        <f t="shared" si="1"/>
        <v>4.0522133938706091</v>
      </c>
      <c r="H125" s="3">
        <f t="shared" si="2"/>
        <v>26.220204313280366</v>
      </c>
      <c r="I125" s="3">
        <f t="shared" si="3"/>
        <v>3.1202043132803645</v>
      </c>
      <c r="J125" s="2">
        <v>27097</v>
      </c>
      <c r="K125" s="6">
        <f t="shared" si="4"/>
        <v>11.514943769717551</v>
      </c>
      <c r="BW125" s="3">
        <v>30</v>
      </c>
      <c r="BX125" s="18">
        <f>11.9</f>
        <v>11.9</v>
      </c>
      <c r="BY125" s="3">
        <v>0.77</v>
      </c>
      <c r="BZ125" s="3">
        <f t="shared" si="5"/>
        <v>23.1</v>
      </c>
      <c r="CA125" s="3">
        <f t="shared" si="11"/>
        <v>34.052213393870609</v>
      </c>
      <c r="CB125" s="3">
        <f t="shared" si="6"/>
        <v>4.0522133938706091</v>
      </c>
      <c r="CC125" s="3">
        <f t="shared" si="7"/>
        <v>26.220204313280366</v>
      </c>
      <c r="CD125" s="3">
        <f t="shared" si="8"/>
        <v>3.1202043132803645</v>
      </c>
      <c r="CE125" s="2">
        <v>27097</v>
      </c>
      <c r="CF125" s="18">
        <f t="shared" si="9"/>
        <v>11.514943769717551</v>
      </c>
    </row>
    <row r="126" spans="1:84" x14ac:dyDescent="0.45">
      <c r="A126" s="2"/>
      <c r="B126" s="3"/>
      <c r="C126" s="3"/>
      <c r="D126" s="3"/>
      <c r="E126" s="3"/>
      <c r="F126" s="3"/>
      <c r="G126" s="3"/>
      <c r="H126" s="3"/>
      <c r="I126" s="3"/>
      <c r="J126" s="2"/>
      <c r="K126" s="3"/>
      <c r="BW126" s="3"/>
      <c r="BX126" s="3"/>
      <c r="BY126" s="3"/>
      <c r="BZ126" s="3"/>
      <c r="CA126" s="3"/>
      <c r="CB126" s="3"/>
      <c r="CC126" s="3"/>
      <c r="CD126" s="3"/>
      <c r="CE126" s="2"/>
      <c r="CF126" s="18"/>
    </row>
    <row r="127" spans="1:84" x14ac:dyDescent="0.45">
      <c r="A127" s="21" t="s">
        <v>15</v>
      </c>
      <c r="B127" s="22">
        <f>SUM(B112:B125)</f>
        <v>4664</v>
      </c>
      <c r="C127" s="22">
        <f>8.7</f>
        <v>8.6999999999999993</v>
      </c>
      <c r="D127" s="22">
        <v>0.77</v>
      </c>
      <c r="E127" s="22">
        <f>SUM(E112:E125)</f>
        <v>3603.1000000000004</v>
      </c>
      <c r="F127" s="22">
        <f>SUM(F112:F125)</f>
        <v>5122.7726610384361</v>
      </c>
      <c r="G127" s="22">
        <f>F127-B127</f>
        <v>458.77266103843613</v>
      </c>
      <c r="H127" s="22">
        <f>SUM(H112:H125)</f>
        <v>3956.1495187524265</v>
      </c>
      <c r="I127" s="22">
        <f>H127-E127</f>
        <v>353.04951875242614</v>
      </c>
      <c r="J127" s="1">
        <f>SUM(J112:J125)</f>
        <v>5916529</v>
      </c>
      <c r="K127" s="22">
        <f>I127/(J127/100000)</f>
        <v>5.9671729615865337</v>
      </c>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22">
        <f>SUM(BW112:BW125)</f>
        <v>4664</v>
      </c>
      <c r="BX127" s="22">
        <f>8.7</f>
        <v>8.6999999999999993</v>
      </c>
      <c r="BY127" s="22">
        <v>0.77</v>
      </c>
      <c r="BZ127" s="22">
        <f>SUM(BZ112:BZ125)</f>
        <v>3603.1000000000004</v>
      </c>
      <c r="CA127" s="22">
        <f>SUM(CA112:CA125)</f>
        <v>5122.7726610384361</v>
      </c>
      <c r="CB127" s="22">
        <f>CA127-BW127</f>
        <v>458.77266103843613</v>
      </c>
      <c r="CC127" s="22">
        <f>SUM(CC112:CC125)</f>
        <v>3956.1495187524265</v>
      </c>
      <c r="CD127" s="22">
        <f>CC127-BZ127</f>
        <v>353.04951875242614</v>
      </c>
      <c r="CE127" s="1">
        <f>SUM(CE112:CE125)</f>
        <v>5916529</v>
      </c>
      <c r="CF127" s="22">
        <f>CD127/(CE127/100000)</f>
        <v>5.9671729615865337</v>
      </c>
    </row>
    <row r="128" spans="1:84" x14ac:dyDescent="0.45">
      <c r="A128" s="2"/>
      <c r="B128" s="2"/>
      <c r="C128" s="2"/>
      <c r="D128" s="2"/>
      <c r="E128" s="2"/>
      <c r="F128" s="2"/>
      <c r="G128" s="3"/>
      <c r="H128" s="2"/>
      <c r="I128" s="2"/>
      <c r="J128" s="2"/>
      <c r="K128" s="2"/>
    </row>
    <row r="129" spans="1:84" s="10" customFormat="1" ht="11.65" x14ac:dyDescent="0.35">
      <c r="A129" s="24" t="s">
        <v>110</v>
      </c>
      <c r="B129" s="24"/>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c r="BB129" s="24"/>
      <c r="BC129" s="24"/>
      <c r="BD129" s="24"/>
      <c r="BE129" s="24"/>
      <c r="BF129" s="24"/>
      <c r="BG129" s="24"/>
      <c r="BH129" s="24"/>
      <c r="BI129" s="24"/>
      <c r="BJ129" s="24"/>
      <c r="BK129" s="24"/>
      <c r="BL129" s="24"/>
      <c r="BM129" s="24"/>
      <c r="BN129" s="24"/>
      <c r="BO129" s="24"/>
      <c r="BP129" s="24"/>
      <c r="BQ129" s="24"/>
      <c r="BR129" s="24"/>
      <c r="BS129" s="24"/>
      <c r="BT129" s="24"/>
      <c r="BU129" s="24"/>
      <c r="BV129" s="24"/>
      <c r="BW129" s="24"/>
      <c r="BX129" s="24"/>
      <c r="BY129" s="24"/>
      <c r="BZ129" s="24"/>
      <c r="CA129" s="24"/>
      <c r="CB129" s="24"/>
      <c r="CC129" s="24"/>
      <c r="CD129" s="24"/>
      <c r="CE129" s="24"/>
      <c r="CF129" s="24"/>
    </row>
    <row r="130" spans="1:84" s="10" customFormat="1" ht="11.65" x14ac:dyDescent="0.35">
      <c r="A130" s="25" t="s">
        <v>111</v>
      </c>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c r="CC130" s="25"/>
      <c r="CD130" s="25"/>
      <c r="CE130" s="25"/>
      <c r="CF130" s="25"/>
    </row>
    <row r="131" spans="1:84" s="10" customFormat="1" ht="11.65" x14ac:dyDescent="0.35">
      <c r="A131" s="25" t="s">
        <v>112</v>
      </c>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c r="CC131" s="25"/>
      <c r="CD131" s="25"/>
      <c r="CE131" s="25"/>
      <c r="CF131" s="25"/>
    </row>
    <row r="132" spans="1:84" x14ac:dyDescent="0.45">
      <c r="A132" s="25" t="s">
        <v>113</v>
      </c>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c r="CC132" s="25"/>
      <c r="CD132" s="25"/>
      <c r="CE132" s="25"/>
      <c r="CF132" s="25"/>
    </row>
  </sheetData>
  <sortState xmlns:xlrd2="http://schemas.microsoft.com/office/spreadsheetml/2017/richdata2" ref="A88:CD101">
    <sortCondition ref="A88:A101"/>
  </sortState>
  <mergeCells count="4">
    <mergeCell ref="A129:CF129"/>
    <mergeCell ref="A130:CF130"/>
    <mergeCell ref="A131:CF131"/>
    <mergeCell ref="A132:CF132"/>
  </mergeCells>
  <conditionalFormatting sqref="C112:C125">
    <cfRule type="colorScale" priority="4">
      <colorScale>
        <cfvo type="num" val="0"/>
        <cfvo type="max"/>
        <color theme="7"/>
        <color rgb="FFFF0000"/>
      </colorScale>
    </cfRule>
  </conditionalFormatting>
  <conditionalFormatting sqref="K112:K125">
    <cfRule type="colorScale" priority="3">
      <colorScale>
        <cfvo type="num" val="0"/>
        <cfvo type="max"/>
        <color theme="7"/>
        <color rgb="FFFF0000"/>
      </colorScale>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Stone</dc:creator>
  <cp:lastModifiedBy>David Prince</cp:lastModifiedBy>
  <dcterms:created xsi:type="dcterms:W3CDTF">2023-02-09T13:59:47Z</dcterms:created>
  <dcterms:modified xsi:type="dcterms:W3CDTF">2023-03-09T12:40:03Z</dcterms:modified>
</cp:coreProperties>
</file>